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48" windowWidth="2100" windowHeight="15648" tabRatio="769" activeTab="0"/>
  </bookViews>
  <sheets>
    <sheet name="Index" sheetId="1" r:id="rId1"/>
    <sheet name="Table1a" sheetId="2" r:id="rId2"/>
    <sheet name="Table1b" sheetId="3" r:id="rId3"/>
    <sheet name="Table1c" sheetId="4" r:id="rId4"/>
    <sheet name="Table1d" sheetId="5" r:id="rId5"/>
    <sheet name="Table1e" sheetId="6" r:id="rId6"/>
    <sheet name="Table2" sheetId="7" r:id="rId7"/>
    <sheet name="Table3a" sheetId="8" r:id="rId8"/>
    <sheet name="Table3b" sheetId="9" r:id="rId9"/>
    <sheet name="Table3c" sheetId="10" r:id="rId10"/>
    <sheet name="Table3d" sheetId="11" r:id="rId11"/>
    <sheet name="Table4a" sheetId="12" r:id="rId12"/>
    <sheet name="Table4a2" sheetId="13" r:id="rId13"/>
    <sheet name="Table4b" sheetId="14" r:id="rId14"/>
    <sheet name="Table4b2" sheetId="15" r:id="rId15"/>
    <sheet name="Table4c" sheetId="16" r:id="rId16"/>
    <sheet name="Table4c2" sheetId="17" r:id="rId17"/>
    <sheet name="Table4d" sheetId="18" r:id="rId18"/>
    <sheet name="Table4d2" sheetId="19" r:id="rId19"/>
    <sheet name="Table4e" sheetId="20" r:id="rId20"/>
    <sheet name="Table4e2" sheetId="21" r:id="rId21"/>
    <sheet name="Table4f" sheetId="22" r:id="rId22"/>
    <sheet name="Table4f2" sheetId="23" r:id="rId23"/>
    <sheet name="Table5" sheetId="24" r:id="rId24"/>
    <sheet name="Table6a" sheetId="25" r:id="rId25"/>
    <sheet name="Table6a2" sheetId="26" r:id="rId26"/>
    <sheet name="Table6b" sheetId="27" r:id="rId27"/>
    <sheet name="Table6b2" sheetId="28" r:id="rId28"/>
    <sheet name="Table6c" sheetId="29" r:id="rId29"/>
    <sheet name="Table6d" sheetId="30" r:id="rId30"/>
    <sheet name="Table7a" sheetId="31" r:id="rId31"/>
    <sheet name="Table7b" sheetId="32" r:id="rId32"/>
    <sheet name="Table7c" sheetId="33" r:id="rId33"/>
    <sheet name="Table7d" sheetId="34" r:id="rId34"/>
    <sheet name="Table8a" sheetId="35" r:id="rId35"/>
    <sheet name="Table8b" sheetId="36" r:id="rId36"/>
    <sheet name="Table9a" sheetId="37" r:id="rId37"/>
    <sheet name="Table9b" sheetId="38" r:id="rId38"/>
    <sheet name="Table10a" sheetId="39" r:id="rId39"/>
    <sheet name="Table10b" sheetId="40" r:id="rId40"/>
    <sheet name="Table10c" sheetId="41" r:id="rId41"/>
    <sheet name="Table10d" sheetId="42" r:id="rId42"/>
    <sheet name="Table11a" sheetId="43" r:id="rId43"/>
    <sheet name="Table11b" sheetId="44" r:id="rId44"/>
    <sheet name="Table12" sheetId="45" r:id="rId45"/>
    <sheet name="Table13a" sheetId="46" r:id="rId46"/>
    <sheet name="Table13b" sheetId="47" r:id="rId47"/>
    <sheet name="Table14a" sheetId="48" r:id="rId48"/>
    <sheet name="Table14b" sheetId="49" r:id="rId49"/>
    <sheet name="Table15a" sheetId="50" r:id="rId50"/>
    <sheet name="Table15b" sheetId="51" r:id="rId51"/>
    <sheet name="Table16a" sheetId="52" r:id="rId52"/>
    <sheet name="Table16b" sheetId="53" r:id="rId53"/>
    <sheet name="Table17" sheetId="54" r:id="rId54"/>
    <sheet name="Table18a" sheetId="55" r:id="rId55"/>
    <sheet name="Table18b" sheetId="56" r:id="rId56"/>
    <sheet name="Table19a" sheetId="57" r:id="rId57"/>
    <sheet name="Table19b" sheetId="58" r:id="rId58"/>
    <sheet name="Table20" sheetId="59" r:id="rId59"/>
    <sheet name="Contacts" sheetId="60" r:id="rId60"/>
  </sheets>
  <definedNames>
    <definedName name="TABLE" localSheetId="59">'Contacts'!$C$1:$J$6</definedName>
    <definedName name="TABLE" localSheetId="0">'Index'!$C$1:$I$1</definedName>
    <definedName name="TABLE" localSheetId="38">'Table10a'!$B$1:$L$6</definedName>
    <definedName name="TABLE" localSheetId="39">'Table10b'!$B$1:$L$4</definedName>
    <definedName name="TABLE" localSheetId="40">'Table10c'!$B$1:$L$6</definedName>
    <definedName name="TABLE" localSheetId="41">'Table10d'!$B$1:$L$6</definedName>
    <definedName name="TABLE" localSheetId="42">'Table11a'!$C$1:$J$4</definedName>
    <definedName name="TABLE" localSheetId="43">'Table11b'!$C$1:$E$6</definedName>
    <definedName name="TABLE" localSheetId="44">'Table12'!$C$1:$G$6</definedName>
    <definedName name="TABLE" localSheetId="45">'Table13a'!$B$1:$U$6</definedName>
    <definedName name="TABLE" localSheetId="46">'Table13b'!$B$1:$M$6</definedName>
    <definedName name="TABLE" localSheetId="47">'Table14a'!$B$1:$M$6</definedName>
    <definedName name="TABLE" localSheetId="48">'Table14b'!$B$1:$I$6</definedName>
    <definedName name="TABLE" localSheetId="49">'Table15a'!$B$1:$Q$6</definedName>
    <definedName name="TABLE" localSheetId="50">'Table15b'!$B$1:$K$6</definedName>
    <definedName name="TABLE" localSheetId="51">'Table16a'!$B$1:$L$3</definedName>
    <definedName name="TABLE" localSheetId="52">'Table16b'!$B$1:$N$6</definedName>
    <definedName name="TABLE" localSheetId="1">'Table1a'!$C$1:$J$6</definedName>
    <definedName name="TABLE" localSheetId="2">'Table1b'!$B$1:$R$6</definedName>
    <definedName name="TABLE" localSheetId="3">'Table1c'!$B$1:$T$6</definedName>
    <definedName name="TABLE" localSheetId="6">'Table2'!$B$1:$F$6</definedName>
    <definedName name="TABLE" localSheetId="7">'Table3a'!$B$1:$K$6</definedName>
    <definedName name="TABLE" localSheetId="8">'Table3c'!$B$1:$M$6</definedName>
    <definedName name="TABLE" localSheetId="11">'Table4a'!$B$1:$L$6</definedName>
    <definedName name="TABLE" localSheetId="13">'Table4b'!$B$1:$L$6</definedName>
    <definedName name="TABLE" localSheetId="15">'Table4c'!$B$1:$K$6</definedName>
    <definedName name="TABLE" localSheetId="23">'Table5'!$B$1:$D$5</definedName>
    <definedName name="TABLE" localSheetId="24">'Table6a'!$B$1:$N$6</definedName>
    <definedName name="TABLE" localSheetId="26">'Table6b'!$B$1:$I$6</definedName>
    <definedName name="TABLE" localSheetId="28">'Table6c'!$B$1:$N$6</definedName>
    <definedName name="TABLE" localSheetId="29">'Table6d'!$B$1:$J$6</definedName>
    <definedName name="TABLE" localSheetId="30">'Table7a'!$B$1:$L$6</definedName>
    <definedName name="TABLE" localSheetId="31">'Table7b'!$B$1:$L$6</definedName>
    <definedName name="TABLE" localSheetId="32">'Table7c'!$B$1:$L$6</definedName>
    <definedName name="TABLE" localSheetId="33">'Table7d'!$B$1:$L$6</definedName>
    <definedName name="TABLE" localSheetId="34">'Table8a'!$B$1:$H$6</definedName>
    <definedName name="TABLE" localSheetId="35">'Table8b'!$B$1:$G$6</definedName>
    <definedName name="TABLE" localSheetId="36">'Table9a'!$B$1:$G$6</definedName>
    <definedName name="TABLE" localSheetId="37">'Table9b'!$B$1:$E$6</definedName>
  </definedNames>
  <calcPr fullCalcOnLoad="1"/>
</workbook>
</file>

<file path=xl/sharedStrings.xml><?xml version="1.0" encoding="utf-8"?>
<sst xmlns="http://schemas.openxmlformats.org/spreadsheetml/2006/main" count="5413" uniqueCount="718">
  <si>
    <t>January 2003</t>
  </si>
  <si>
    <t xml:space="preserve"> </t>
  </si>
  <si>
    <t>Exchange</t>
  </si>
  <si>
    <t>Trading Days</t>
  </si>
  <si>
    <t>Total</t>
  </si>
  <si>
    <t>Trades</t>
  </si>
  <si>
    <t>Table1a</t>
  </si>
  <si>
    <t>Index</t>
  </si>
  <si>
    <t>Day</t>
  </si>
  <si>
    <t>Table1c</t>
  </si>
  <si>
    <t>Table1b</t>
  </si>
  <si>
    <t>Foreign</t>
  </si>
  <si>
    <t>Domestic</t>
  </si>
  <si>
    <t xml:space="preserve"> Market Capitalisation End of Month</t>
  </si>
  <si>
    <t>Listed Companies End of Month</t>
  </si>
  <si>
    <t>Listed at End of Month</t>
  </si>
  <si>
    <t>ETFs</t>
  </si>
  <si>
    <t>Table2</t>
  </si>
  <si>
    <t>Table10a</t>
  </si>
  <si>
    <t>Table10d</t>
  </si>
  <si>
    <t>Table10c</t>
  </si>
  <si>
    <t>Table10b</t>
  </si>
  <si>
    <t>Table12</t>
  </si>
  <si>
    <t>Currency</t>
  </si>
  <si>
    <t>% Change MoM</t>
  </si>
  <si>
    <t>Table13a</t>
  </si>
  <si>
    <t>Stock Options</t>
  </si>
  <si>
    <t>Single Stock Futures</t>
  </si>
  <si>
    <t>Stock Index Options</t>
  </si>
  <si>
    <t>Stock Index Futures</t>
  </si>
  <si>
    <t>Contracts Traded</t>
  </si>
  <si>
    <t>Table13b</t>
  </si>
  <si>
    <t>Table15a</t>
  </si>
  <si>
    <t>Commodities Options</t>
  </si>
  <si>
    <t>Commodities Futures</t>
  </si>
  <si>
    <t>Other contracts</t>
  </si>
  <si>
    <t>Table15b</t>
  </si>
  <si>
    <t>Table5</t>
  </si>
  <si>
    <t>% Turnover</t>
  </si>
  <si>
    <t>Company Name</t>
  </si>
  <si>
    <t xml:space="preserve"> Value at Month End</t>
  </si>
  <si>
    <t xml:space="preserve">% Change MoM  </t>
  </si>
  <si>
    <t>Vol %</t>
  </si>
  <si>
    <t>% Turnover velocity</t>
  </si>
  <si>
    <t>Contact</t>
  </si>
  <si>
    <t>Phone</t>
  </si>
  <si>
    <t>Fax</t>
  </si>
  <si>
    <t>Email</t>
  </si>
  <si>
    <t>FESE Monthly Statistics</t>
  </si>
  <si>
    <t>Table3A</t>
  </si>
  <si>
    <t>Table3B</t>
  </si>
  <si>
    <t>Equity</t>
  </si>
  <si>
    <t>Bonds</t>
  </si>
  <si>
    <t>Derivatives</t>
  </si>
  <si>
    <t>% Change YTD</t>
  </si>
  <si>
    <t>Month High</t>
  </si>
  <si>
    <t>Month Low</t>
  </si>
  <si>
    <t>Year High</t>
  </si>
  <si>
    <t>Year Low</t>
  </si>
  <si>
    <t>Table9a</t>
  </si>
  <si>
    <t>Table8a</t>
  </si>
  <si>
    <t>Table7a</t>
  </si>
  <si>
    <t>Table6a</t>
  </si>
  <si>
    <t>Table11a</t>
  </si>
  <si>
    <t>Table6b</t>
  </si>
  <si>
    <t>Table7b</t>
  </si>
  <si>
    <t>Table8b</t>
  </si>
  <si>
    <t>Table9b</t>
  </si>
  <si>
    <t>Table11b</t>
  </si>
  <si>
    <t>Open Interest</t>
  </si>
  <si>
    <t>Market / Segment</t>
  </si>
  <si>
    <t>Regulated Market / MTF</t>
  </si>
  <si>
    <t>Type</t>
  </si>
  <si>
    <t>Turnover (EUR m)</t>
  </si>
  <si>
    <t>Table1d</t>
  </si>
  <si>
    <t>October 2008</t>
  </si>
  <si>
    <t>Table 3C</t>
  </si>
  <si>
    <t>Table 4A</t>
  </si>
  <si>
    <t>Table 4B</t>
  </si>
  <si>
    <t>Table 4C</t>
  </si>
  <si>
    <t>Table 4D</t>
  </si>
  <si>
    <t>Table 4E</t>
  </si>
  <si>
    <t>Table desc</t>
  </si>
  <si>
    <t>Table name</t>
  </si>
  <si>
    <t>Reporting
Transactions</t>
  </si>
  <si>
    <t>Table1e</t>
  </si>
  <si>
    <t>Table6d</t>
  </si>
  <si>
    <t>Table6c</t>
  </si>
  <si>
    <t/>
  </si>
  <si>
    <t>Table 3D</t>
  </si>
  <si>
    <t>New Companies (Non-IPO)</t>
  </si>
  <si>
    <t>Already listed companies</t>
  </si>
  <si>
    <t>Newly Issued Shares Total</t>
  </si>
  <si>
    <t>Already Issued Shares Total</t>
  </si>
  <si>
    <t>Grand Total</t>
  </si>
  <si>
    <t xml:space="preserve">Scheduled Opening
Auction </t>
  </si>
  <si>
    <t>Scheduled Closing
Auction</t>
  </si>
  <si>
    <t>Scheduled Intraday
Auction</t>
  </si>
  <si>
    <t>Continuous Trading</t>
  </si>
  <si>
    <t>Miscellaneous
(Unscheduled Auctions)</t>
  </si>
  <si>
    <t>Table 4c 2: Value of Equity Trading, Electronic Order Book, Year to Date</t>
  </si>
  <si>
    <t>Table 6a 2: Specialised Markets/Segments in Equity, Electronic Order Book</t>
  </si>
  <si>
    <t>December 2014</t>
  </si>
  <si>
    <t>Table 14a: Interest Rate Options and Futures Turnover</t>
  </si>
  <si>
    <t>Interest Rate Options</t>
  </si>
  <si>
    <t>Interest Rate Futures</t>
  </si>
  <si>
    <t>Table 14b: Interest Rate Options and Futures Turnover, Year to Date</t>
  </si>
  <si>
    <t>Table 6b 2: Specialised Markets/Segments in Equity, Electronic Order Book, Year to Date</t>
  </si>
  <si>
    <t>Of which are through an IPO</t>
  </si>
  <si>
    <t>Total N° of Companies with Listed Shares</t>
  </si>
  <si>
    <t>New Companies (IPOs)</t>
  </si>
  <si>
    <t>Reported Transactions</t>
  </si>
  <si>
    <t>Reported
Transactions</t>
  </si>
  <si>
    <t>Sovereign Bonds</t>
  </si>
  <si>
    <t>Other Public Bonds</t>
  </si>
  <si>
    <t>Convertible Bonds</t>
  </si>
  <si>
    <t>Covered Bonds</t>
  </si>
  <si>
    <t>Corporate Bonds</t>
  </si>
  <si>
    <t>Other Bonds and Money Market Instruments</t>
  </si>
  <si>
    <t>Foreign Exchange Options</t>
  </si>
  <si>
    <t>Foreign Exchange Futures</t>
  </si>
  <si>
    <t>Table16A</t>
  </si>
  <si>
    <t>January 2020</t>
  </si>
  <si>
    <t>Table 16b</t>
  </si>
  <si>
    <t xml:space="preserve"> Value at Month End  (EUR m)</t>
  </si>
  <si>
    <t xml:space="preserve">% Change MoM  in EUR </t>
  </si>
  <si>
    <t>Investment Flows channelled through the Exchange (EUR m)</t>
  </si>
  <si>
    <t>Turnover 
(EUR m)</t>
  </si>
  <si>
    <t xml:space="preserve">% Change MoM in EUR </t>
  </si>
  <si>
    <t>Market Capitalisation end of Month EUR  m</t>
  </si>
  <si>
    <t>Money Raised (EUR  m) in the Month</t>
  </si>
  <si>
    <t>Money Raised (EUR  m)</t>
  </si>
  <si>
    <t>EUR  1 = Month End</t>
  </si>
  <si>
    <t>Notional Turnover (EUR m)</t>
  </si>
  <si>
    <t>New Listings in the Month</t>
  </si>
  <si>
    <t>Market</t>
  </si>
  <si>
    <t>FESE Monthly Statistics - Index</t>
  </si>
  <si>
    <t xml:space="preserve">% Change YTD in EUR </t>
  </si>
  <si>
    <t>% Change YTD in Local Currency</t>
  </si>
  <si>
    <t xml:space="preserve"> Total</t>
  </si>
  <si>
    <t>New Listings</t>
  </si>
  <si>
    <t>New Trading Participants in the Month</t>
  </si>
  <si>
    <t xml:space="preserve">Trading Participants </t>
  </si>
  <si>
    <t>Total N° of New Company Listings</t>
  </si>
  <si>
    <t>Newly
Issued Shares</t>
  </si>
  <si>
    <t>Already
Issued Shares</t>
  </si>
  <si>
    <t>Already Listed Companies</t>
  </si>
  <si>
    <t>% Turnover Velocity</t>
  </si>
  <si>
    <t>New Listings in the Year</t>
  </si>
  <si>
    <t>Other Contracts</t>
  </si>
  <si>
    <t>Table17</t>
  </si>
  <si>
    <t>Table 4F</t>
  </si>
  <si>
    <t>Table 4f 2: Specialised Markets/Segments in Equity, Electronic Order Book</t>
  </si>
  <si>
    <t>Table 4a 2: Domestic Equity Trading - Electronic Order Book</t>
  </si>
  <si>
    <t>Electronic Order Book</t>
  </si>
  <si>
    <t>Table 4b 2: Foreign Equity Trading - Electronic Order Book</t>
  </si>
  <si>
    <t>Table 4e 2: Foreign Equity Trading, Electronic Order Book, Year to Date</t>
  </si>
  <si>
    <t>Off - Electronic Order Book</t>
  </si>
  <si>
    <t>Electronic Order
Book</t>
  </si>
  <si>
    <t>Off - Electronic Order
Book</t>
  </si>
  <si>
    <t>Notional Turnover
(EUR m)</t>
  </si>
  <si>
    <t>Notional Turnover 
(EUR m)</t>
  </si>
  <si>
    <t>Dark Pool
Transactions</t>
  </si>
  <si>
    <t>Dark Pools
Transactions</t>
  </si>
  <si>
    <t>Investment Products</t>
  </si>
  <si>
    <t>Table7c</t>
  </si>
  <si>
    <t>Leverage Products</t>
  </si>
  <si>
    <t>Table7d</t>
  </si>
  <si>
    <t>EEA Exchange</t>
  </si>
  <si>
    <t xml:space="preserve">EEA Exchange
</t>
  </si>
  <si>
    <t>Month Year</t>
  </si>
  <si>
    <t>Table 18a: ESG Products - Total Bond and Money Market Instruments</t>
  </si>
  <si>
    <t xml:space="preserve">Total ESG Bond and Money Market Instruments </t>
  </si>
  <si>
    <t>Money Raised (EUR m) in the Month</t>
  </si>
  <si>
    <t>Table 18b: ESG Products - Total Bond and Money Market Instruments, Year to Date</t>
  </si>
  <si>
    <t>Table 19a: REITs</t>
  </si>
  <si>
    <t>Table 19b: REITs - Year to Date</t>
  </si>
  <si>
    <t>Money Raised (EUR m) in the Year</t>
  </si>
  <si>
    <t>REITs</t>
  </si>
  <si>
    <t>Market Capitalisation End of Month (EUR m)</t>
  </si>
  <si>
    <t>Electronic OrderBook</t>
  </si>
  <si>
    <t>Table 20: Median Simple Spread</t>
  </si>
  <si>
    <t>Median Simple Spread - Micro Cap</t>
  </si>
  <si>
    <t>Median Simple Spread - Small Cap</t>
  </si>
  <si>
    <t>Median Simple Spread - Medium Cap</t>
  </si>
  <si>
    <t>Median Simple Spread - Large Cap</t>
  </si>
  <si>
    <t>Median Simple Spread</t>
  </si>
  <si>
    <t>Investment funds</t>
  </si>
  <si>
    <t>Table 1a</t>
  </si>
  <si>
    <t>Stock Exchange Price Index Movements</t>
  </si>
  <si>
    <t>Table 1b</t>
  </si>
  <si>
    <t>Stock Exchange Total Return Index Movements</t>
  </si>
  <si>
    <t>Table 1c</t>
  </si>
  <si>
    <t>Stock Exchange Traded Index Movements</t>
  </si>
  <si>
    <t>Table 1d</t>
  </si>
  <si>
    <t>Specialised Markets/Segments Index</t>
  </si>
  <si>
    <t>Table 1e</t>
  </si>
  <si>
    <t>Specialised Markets/Segments Index in Bonds</t>
  </si>
  <si>
    <t>Table 2</t>
  </si>
  <si>
    <t>Market Capitalisation</t>
  </si>
  <si>
    <t>Table 3a</t>
  </si>
  <si>
    <t>Listed Companies</t>
  </si>
  <si>
    <t>Table 3b</t>
  </si>
  <si>
    <t>Listed Companies, Year to Date</t>
  </si>
  <si>
    <t>Table 3c</t>
  </si>
  <si>
    <t>Investment Flows</t>
  </si>
  <si>
    <t>Table 3d</t>
  </si>
  <si>
    <t>Investment Flows, Year to Date</t>
  </si>
  <si>
    <t>Table 4a</t>
  </si>
  <si>
    <t>Domestic Equity Trading</t>
  </si>
  <si>
    <t>Table 4a2</t>
  </si>
  <si>
    <t>Domestic Equity Trading - Electronic Order Book</t>
  </si>
  <si>
    <t>Table 4b</t>
  </si>
  <si>
    <t>Foreign Equity Trading</t>
  </si>
  <si>
    <t>Table 4b2</t>
  </si>
  <si>
    <t>Foreign Equity Trading - Electronic Order Book</t>
  </si>
  <si>
    <t>Table 4c</t>
  </si>
  <si>
    <t>Value of Equity Trading</t>
  </si>
  <si>
    <t>Table 4c2</t>
  </si>
  <si>
    <t>Value of Equity Trading, Electronic Order Book</t>
  </si>
  <si>
    <t>Table 4d</t>
  </si>
  <si>
    <t>Domestic Equity Trading, Year to Date</t>
  </si>
  <si>
    <t>Table 4d2</t>
  </si>
  <si>
    <t>Domestic Equity Trading, Elecronic Order Book, Year to Date</t>
  </si>
  <si>
    <t>Table 4e</t>
  </si>
  <si>
    <t>Foreign Equity Trading, Year to Date</t>
  </si>
  <si>
    <t>Table 4e2</t>
  </si>
  <si>
    <t>Foreign Equity Trading, Electronic Order Book, Year to Date</t>
  </si>
  <si>
    <t>Table 4f</t>
  </si>
  <si>
    <t>Value of Equity Trading, Year to Date</t>
  </si>
  <si>
    <t>Table 4f2</t>
  </si>
  <si>
    <t>Value of Equity Trading, Electronic Order Book, Year to Date</t>
  </si>
  <si>
    <t>Table 5</t>
  </si>
  <si>
    <t>Top 5 Most Traded Shares</t>
  </si>
  <si>
    <t>Table 6a</t>
  </si>
  <si>
    <t>Specialised Markets/Segments in Equity</t>
  </si>
  <si>
    <t>Table 6b</t>
  </si>
  <si>
    <t>Specialised Markets/Segments in Equity, Year to Date</t>
  </si>
  <si>
    <t>Table 6a2</t>
  </si>
  <si>
    <t>Specialised Markets/Segments in Equity, Electronic Order Book</t>
  </si>
  <si>
    <t>Table 6b2</t>
  </si>
  <si>
    <t>Specialised Markets/Segments in Equity, Electronic Order Book, Year to Date</t>
  </si>
  <si>
    <t>Table 6c</t>
  </si>
  <si>
    <t>Specialised Markets/Segments in Bonds and Money Market Instruments</t>
  </si>
  <si>
    <t>Table 6d</t>
  </si>
  <si>
    <t>Specialised Markets/Segments in Bonds and Money Market Instruments, Year To Date</t>
  </si>
  <si>
    <t>Table 7a</t>
  </si>
  <si>
    <t>Securitised Derivatives - Investment Products</t>
  </si>
  <si>
    <t>Table 7b</t>
  </si>
  <si>
    <t>Securitised Derivatives - Investment Products, Year to Date</t>
  </si>
  <si>
    <t>Table 7d</t>
  </si>
  <si>
    <t>Securitised Derivatives - Leverage Products, Year to Date</t>
  </si>
  <si>
    <t>Table 7c</t>
  </si>
  <si>
    <t>Securitised Derivatives - Leverage Products</t>
  </si>
  <si>
    <t>Table 8a</t>
  </si>
  <si>
    <t>Table 8b</t>
  </si>
  <si>
    <t>ETFs, Year to Date</t>
  </si>
  <si>
    <t>Table 9a</t>
  </si>
  <si>
    <t>Table 9b</t>
  </si>
  <si>
    <t>Investment funds, Year to Date</t>
  </si>
  <si>
    <t>Table 10a</t>
  </si>
  <si>
    <t>Total Bond and Money Market Instruments Trading</t>
  </si>
  <si>
    <t>Table 10b</t>
  </si>
  <si>
    <t>Total Bond and Money Market Instruments Trading, Year To Date</t>
  </si>
  <si>
    <t>Table 10c</t>
  </si>
  <si>
    <t>Total Bond and Money Market Instruments Trading by Instrument Type</t>
  </si>
  <si>
    <t>Table 10d</t>
  </si>
  <si>
    <t>Total Bond and Money Market Instruments Trading by Instrument Type, Year to Date</t>
  </si>
  <si>
    <t>Table 11a</t>
  </si>
  <si>
    <t>Listed Bonds and Money Market Instruments</t>
  </si>
  <si>
    <t>Table 11b</t>
  </si>
  <si>
    <t>Listed Bonds and Money Market Instruments, Year to Date</t>
  </si>
  <si>
    <t>Table 12</t>
  </si>
  <si>
    <t>Exchange Rates</t>
  </si>
  <si>
    <t>Table 13a</t>
  </si>
  <si>
    <t>Stock/Index Options and Futures Turnover</t>
  </si>
  <si>
    <t>Table 13b</t>
  </si>
  <si>
    <t>Stock/Index Options and Futures Turnover, Year to Date</t>
  </si>
  <si>
    <t>Table 14a</t>
  </si>
  <si>
    <t>Bond Options and Futures Turnover</t>
  </si>
  <si>
    <t>Table 14b</t>
  </si>
  <si>
    <t>Bond Options and Futures Turnover, Year to Date</t>
  </si>
  <si>
    <t>Table 15a</t>
  </si>
  <si>
    <t>Commodities Derivatives Turnover</t>
  </si>
  <si>
    <t>Table 15b</t>
  </si>
  <si>
    <t>Commodities Derivatives Turnover, Year to Date</t>
  </si>
  <si>
    <t>Table 16a</t>
  </si>
  <si>
    <t>Foreign Exchange Derivatives Turnover</t>
  </si>
  <si>
    <t>Foreign Exchange Derivatives Turnover, Year to Date</t>
  </si>
  <si>
    <t>Table 17</t>
  </si>
  <si>
    <t>Trading Participants</t>
  </si>
  <si>
    <t>Table 18a</t>
  </si>
  <si>
    <t>ESG Products - Total Bond and Money Market Instruments</t>
  </si>
  <si>
    <t>Table 18b</t>
  </si>
  <si>
    <t>ESG Products - Total Bond and Money Market Instruments, Year to Date</t>
  </si>
  <si>
    <t>Table 19a</t>
  </si>
  <si>
    <t>Table 19b</t>
  </si>
  <si>
    <t>REITs, Year to Date</t>
  </si>
  <si>
    <t>Table 20</t>
  </si>
  <si>
    <t>Contacts</t>
  </si>
  <si>
    <t>February 2024</t>
  </si>
  <si>
    <t>Table 1a: Stock Exchange Price Index Movements</t>
  </si>
  <si>
    <t>Athens Stock Exchange</t>
  </si>
  <si>
    <t>ATHEX Composite Share Price Index</t>
  </si>
  <si>
    <t>BME Barcelona</t>
  </si>
  <si>
    <t>Barcelona: Bcn Global 100 Index</t>
  </si>
  <si>
    <t>BME Bilbao</t>
  </si>
  <si>
    <t>Bilbao: Indice Bolsa de Bilbao 2000</t>
  </si>
  <si>
    <t>BME Madrid</t>
  </si>
  <si>
    <t>Madrid: IGBM Index Indice General</t>
  </si>
  <si>
    <t>BME Valencia</t>
  </si>
  <si>
    <t>Valencia: IGBV Index</t>
  </si>
  <si>
    <t>Borsa Italiana</t>
  </si>
  <si>
    <t>FTSE ITALIA MIB STORICO</t>
  </si>
  <si>
    <t>Bucharest Stock Exchange</t>
  </si>
  <si>
    <t>BETPlus (BUCHAREST EXCHANGE TRADING PLUS INDEX)</t>
  </si>
  <si>
    <t>Cyprus Stock Exchange</t>
  </si>
  <si>
    <t>CSE General Index (Main and Parallel Market Index)</t>
  </si>
  <si>
    <t>Deutsche Börse</t>
  </si>
  <si>
    <t>CDAX - Price</t>
  </si>
  <si>
    <t>Euronext Amsterdam</t>
  </si>
  <si>
    <t>AAX All Share Index</t>
  </si>
  <si>
    <t>Euronext Brussels</t>
  </si>
  <si>
    <t>BAS Price</t>
  </si>
  <si>
    <t xml:space="preserve">Euronext Dublin </t>
  </si>
  <si>
    <t>ISEQ Overall</t>
  </si>
  <si>
    <t>Euronext Oslo</t>
  </si>
  <si>
    <t>OSEBXPR</t>
  </si>
  <si>
    <t>Euronext Paris</t>
  </si>
  <si>
    <t>SBF 250 Price Index</t>
  </si>
  <si>
    <t>Luxembourg Stock Exchange</t>
  </si>
  <si>
    <t>LUX General Price Index</t>
  </si>
  <si>
    <t>Nasdaq Nordics &amp; Baltics</t>
  </si>
  <si>
    <t>OMX Nordic Eur PI (All-Share)</t>
  </si>
  <si>
    <t>Nasdaq Nordics - Copenhagen</t>
  </si>
  <si>
    <t>OMX Copenhagen (OMXC)</t>
  </si>
  <si>
    <t>Nasdaq Nordics - Helsinki</t>
  </si>
  <si>
    <t>OMX Helsinki (OMXH)</t>
  </si>
  <si>
    <t>Nasdaq Nordics - Iceland</t>
  </si>
  <si>
    <t>OMX Iceland All-Share PI (OMXIPI)</t>
  </si>
  <si>
    <t>Nasdaq Nordics - Stockholm</t>
  </si>
  <si>
    <t>OMX Stockholm (OMXS)</t>
  </si>
  <si>
    <t xml:space="preserve">Prague Stock Exchange </t>
  </si>
  <si>
    <t>PX-GLOB</t>
  </si>
  <si>
    <t>Vienna Stock Exchange</t>
  </si>
  <si>
    <t>Wiener Börse Index</t>
  </si>
  <si>
    <t>Zagreb Stock Exchange</t>
  </si>
  <si>
    <t>CROBEX</t>
  </si>
  <si>
    <t>Non-EEA Exchange</t>
  </si>
  <si>
    <t>SIX</t>
  </si>
  <si>
    <t>SMI Index</t>
  </si>
  <si>
    <t>Created on 20-April-2024 at 12:34</t>
  </si>
  <si>
    <t>Table 1b: Stock Exchange Total Return Index Movements</t>
  </si>
  <si>
    <t>ATHEX Composite Total Return Index</t>
  </si>
  <si>
    <t>Madrid: Indice Total</t>
  </si>
  <si>
    <t>FTSE ITALIA MIB STORICO TR</t>
  </si>
  <si>
    <t>BET-TR (BUCHAREST EXCHANGE TRADING TOTAL RETURN INDEX)</t>
  </si>
  <si>
    <t>Bulgarian Stock Exchange</t>
  </si>
  <si>
    <t>SOFIX Index</t>
  </si>
  <si>
    <t>CDAX - Performance</t>
  </si>
  <si>
    <t>AAX All Share Total Return</t>
  </si>
  <si>
    <t xml:space="preserve">ISEQ Total Return </t>
  </si>
  <si>
    <t>Euronext Lisbon</t>
  </si>
  <si>
    <t>PSI general</t>
  </si>
  <si>
    <t>OSEBX</t>
  </si>
  <si>
    <t>SBF 250 Total Return</t>
  </si>
  <si>
    <t>Malta Stock Exchange</t>
  </si>
  <si>
    <t>Malta Stock Exchange Equity Total Return Index</t>
  </si>
  <si>
    <t>OMX Copenhagen Benchmark (OMXCB)</t>
  </si>
  <si>
    <t>OMX Helsinki Benchmark (OMXHB)</t>
  </si>
  <si>
    <t>OMX Iceland All-Share GI (OMXIGI)</t>
  </si>
  <si>
    <t xml:space="preserve">Nasdaq Nordics - Riga </t>
  </si>
  <si>
    <t>OMX Riga (OMXR)</t>
  </si>
  <si>
    <t>OMX Stockholm Benchmark (OMXSB)</t>
  </si>
  <si>
    <t>Nasdaq Nordics - Tallinn</t>
  </si>
  <si>
    <t>OMX Tallinn (OMXT)</t>
  </si>
  <si>
    <t>Nasdaq Nordics - Vilnius</t>
  </si>
  <si>
    <t>OMX Vilnius (OMXV)</t>
  </si>
  <si>
    <t>PX-TR</t>
  </si>
  <si>
    <t>Austrian ATX Total Return (ATXTR)</t>
  </si>
  <si>
    <t>Warsaw Stock Exchange</t>
  </si>
  <si>
    <t>WIG Total Return Index</t>
  </si>
  <si>
    <t>CROBEXtr</t>
  </si>
  <si>
    <t>SPI Index</t>
  </si>
  <si>
    <t>Tel Aviv Stock Exchange</t>
  </si>
  <si>
    <t>TA-125</t>
  </si>
  <si>
    <t>Table 1c: Stock Exchange Traded Index Movements</t>
  </si>
  <si>
    <t>FTSE/ATHEX Large Cap</t>
  </si>
  <si>
    <t>BME</t>
  </si>
  <si>
    <t>IBEX - 35</t>
  </si>
  <si>
    <t>FTSE MIB</t>
  </si>
  <si>
    <t>BET Index</t>
  </si>
  <si>
    <t>Budapest Stock Exchange</t>
  </si>
  <si>
    <t>BUX Index</t>
  </si>
  <si>
    <t>FTSE/CySE20</t>
  </si>
  <si>
    <t>DAX - Performance Index</t>
  </si>
  <si>
    <t>n/a</t>
  </si>
  <si>
    <t>Euronext</t>
  </si>
  <si>
    <t>Euronext 100</t>
  </si>
  <si>
    <t>AEX</t>
  </si>
  <si>
    <t>BEL 20</t>
  </si>
  <si>
    <t>ISEQ®20 Index</t>
  </si>
  <si>
    <t>PSI 20</t>
  </si>
  <si>
    <t>OBX</t>
  </si>
  <si>
    <t>CAC40</t>
  </si>
  <si>
    <t>Lux X Price Index</t>
  </si>
  <si>
    <t>OMX Nordic 40 (OMXN40)</t>
  </si>
  <si>
    <t>OMX Helsinki 25 (OMXH25)</t>
  </si>
  <si>
    <t>OMX Stockholm 30 (OMXS30)</t>
  </si>
  <si>
    <t>PX</t>
  </si>
  <si>
    <t>Austrian Traded Index (ATX)</t>
  </si>
  <si>
    <t>WIG20 Index</t>
  </si>
  <si>
    <t>CROBEX10tr</t>
  </si>
  <si>
    <t>SMI</t>
  </si>
  <si>
    <t>TA-35</t>
  </si>
  <si>
    <t>Table 1d: Specialised Markets/Segments Index</t>
  </si>
  <si>
    <t>ATHEX Alternative Market Price Index</t>
  </si>
  <si>
    <t>Price Index</t>
  </si>
  <si>
    <t>BME Growth Market All Share</t>
  </si>
  <si>
    <t xml:space="preserve">FTSE ITALIA STAR </t>
  </si>
  <si>
    <t>Rasdaq Index</t>
  </si>
  <si>
    <t>ECM INDEX CSE</t>
  </si>
  <si>
    <t>SCALE All Share</t>
  </si>
  <si>
    <t>Total Return Index</t>
  </si>
  <si>
    <t>Oslo Axess All-share Index (OAAX)</t>
  </si>
  <si>
    <t>First North All-Share EUR</t>
  </si>
  <si>
    <t>NCIndex</t>
  </si>
  <si>
    <t>Table 1e: Specialised Markets/Segments Index in Bonds</t>
  </si>
  <si>
    <t>Alternative Market (EN.A)</t>
  </si>
  <si>
    <t>No specific</t>
  </si>
  <si>
    <t>REX</t>
  </si>
  <si>
    <t>return</t>
  </si>
  <si>
    <t>Table 2: Market Capitalisation</t>
  </si>
  <si>
    <t>TOTAL</t>
  </si>
  <si>
    <t>Table 3a: Listed Companies</t>
  </si>
  <si>
    <t xml:space="preserve">Boerse Stuttgart </t>
  </si>
  <si>
    <t>n/d</t>
  </si>
  <si>
    <t>Table 3b: Listed Companies, Year to Date</t>
  </si>
  <si>
    <t>Table 3c: Investment Flows</t>
  </si>
  <si>
    <t>Table 3d: Investment Flows, Year to Date</t>
  </si>
  <si>
    <t>Table 4a: Domestic Equity Trading</t>
  </si>
  <si>
    <t>//</t>
  </si>
  <si>
    <t>Table 4a2: Domestic Equity Trading - Electronic Order Book</t>
  </si>
  <si>
    <t>Table 4b: Foreign Equity Trading</t>
  </si>
  <si>
    <t>Table 4b2: Foreign Equity Trading - Electronic Order Book</t>
  </si>
  <si>
    <t>Table 4c: Value of Equity Trading</t>
  </si>
  <si>
    <t>Table 4c2: Value of Equity Trading, Electronic Order Book</t>
  </si>
  <si>
    <t>Table 4d: Domestic Equity Trading, Year to Date</t>
  </si>
  <si>
    <t>Table 4d2: Domestic Equity Trading, Elecronic Order Book, Year to Date</t>
  </si>
  <si>
    <t>Table 4e: Foreign Equity Trading, Year to Date</t>
  </si>
  <si>
    <t>Table 4e2: Foreign Equity Trading, Electronic Order Book, Year to Date</t>
  </si>
  <si>
    <t>Table 4f: Value of Equity Trading, Year to Date</t>
  </si>
  <si>
    <t>Table 4f2: Value of Equity Trading, Electronic Order Book, Year to Date</t>
  </si>
  <si>
    <t>Table 5: Top 5 Most Traded Shares</t>
  </si>
  <si>
    <t>HELLENIQ ENERGY HOLDINGS S.A.</t>
  </si>
  <si>
    <t>NATIONAL BANK OF GREECE S.A. (CR)</t>
  </si>
  <si>
    <t>ALPHA SERVICES AND HOLDINGS S.A. (CR)</t>
  </si>
  <si>
    <t>PIREAUS FINANCIAL HOLDINGS S.A. (CR)</t>
  </si>
  <si>
    <t>EUROBANK ERGASIAS SERVICES AND HOLDINGS S.A. (CR)</t>
  </si>
  <si>
    <t>B. SANTANDER</t>
  </si>
  <si>
    <t>IBERDROLA</t>
  </si>
  <si>
    <t>BBVA</t>
  </si>
  <si>
    <t>REPSOL</t>
  </si>
  <si>
    <t>INDITEX</t>
  </si>
  <si>
    <t>UNICREDIT</t>
  </si>
  <si>
    <t>INTESA SANPAOLO</t>
  </si>
  <si>
    <t>STELLANTIS</t>
  </si>
  <si>
    <t>ENI</t>
  </si>
  <si>
    <t>ENEL</t>
  </si>
  <si>
    <t>SOCIETATEA DE PRODUCERE A ENERGIEI ELECTRICE IN HIDROCENTRALE  HIDROELECTRICA S.A.</t>
  </si>
  <si>
    <t>BANCA TRANSILVANIA S.A.</t>
  </si>
  <si>
    <t>OMV PETROM S.A.</t>
  </si>
  <si>
    <t>BRD - GROUPE SOCIETE GENERALE S.A.</t>
  </si>
  <si>
    <t>S.N.G.N. ROMGAZ S.A.</t>
  </si>
  <si>
    <t xml:space="preserve">OTP </t>
  </si>
  <si>
    <t xml:space="preserve">RICHTER </t>
  </si>
  <si>
    <t xml:space="preserve">MOL </t>
  </si>
  <si>
    <t xml:space="preserve">MTELEKOM </t>
  </si>
  <si>
    <t xml:space="preserve">OPUS </t>
  </si>
  <si>
    <t>GRADUS AD</t>
  </si>
  <si>
    <t>SHELLY GROUP AD</t>
  </si>
  <si>
    <t>RODNA ZEMYA HOLDING AD</t>
  </si>
  <si>
    <t>CB FIRST INVESTMENT BANK AD</t>
  </si>
  <si>
    <t>TPP-BOBOV DOL AD</t>
  </si>
  <si>
    <t>HELLENIC BANK PUBLIC COMPANY LTD</t>
  </si>
  <si>
    <t>DEMETRA HOLDINGS PLC</t>
  </si>
  <si>
    <t>BANK OF CYPRUS HOLDINGS PLC</t>
  </si>
  <si>
    <t>LOGICOM PUBLIC LTD</t>
  </si>
  <si>
    <t>SALAMIS TOURS (HOLDINGS) PUBLIC LTD</t>
  </si>
  <si>
    <t>SAP SE O.N.</t>
  </si>
  <si>
    <t>SIEMENS AG  NA O.N.</t>
  </si>
  <si>
    <t>ALLIANZ SE NA O.N.</t>
  </si>
  <si>
    <t>MERCEDES-BENZ GRP NA O.N.</t>
  </si>
  <si>
    <t>INFINEON TECH.AG NA O.N.</t>
  </si>
  <si>
    <t>ASML HOLDING</t>
  </si>
  <si>
    <t>SHELL PLC</t>
  </si>
  <si>
    <t>ING GROEP N.V.</t>
  </si>
  <si>
    <t>ADYEN</t>
  </si>
  <si>
    <t>ASM INTERNATIONAL</t>
  </si>
  <si>
    <t>AB INBEV</t>
  </si>
  <si>
    <t>KBC</t>
  </si>
  <si>
    <t>UCB</t>
  </si>
  <si>
    <t>ARGENX SE</t>
  </si>
  <si>
    <t>AGEAS</t>
  </si>
  <si>
    <t>KERRY GROUP PLC</t>
  </si>
  <si>
    <t>KINGSPAN GROUP PLC</t>
  </si>
  <si>
    <t>SMURFIT KAPPA GP</t>
  </si>
  <si>
    <t>RYANAIR HOLD. PLC</t>
  </si>
  <si>
    <t>BANK OF IRELAND GP</t>
  </si>
  <si>
    <t>EDP</t>
  </si>
  <si>
    <t>GALP ENERGIA-NOM</t>
  </si>
  <si>
    <t>B.COM.PORTUGUES</t>
  </si>
  <si>
    <t>J.MARTINS.SGPS</t>
  </si>
  <si>
    <t>EDP RENOVAVEIS</t>
  </si>
  <si>
    <t>EQUINOR</t>
  </si>
  <si>
    <t>FRONTLINE</t>
  </si>
  <si>
    <t>DNB BANK</t>
  </si>
  <si>
    <t>YARA INTERNATIONAL</t>
  </si>
  <si>
    <t>AKER BP</t>
  </si>
  <si>
    <t>LVMH</t>
  </si>
  <si>
    <t>TOTALENERGIES</t>
  </si>
  <si>
    <t>BNP PARIBAS ACT.A</t>
  </si>
  <si>
    <t>SCHNEIDER ELECTRIC</t>
  </si>
  <si>
    <t>L'OREAL</t>
  </si>
  <si>
    <t xml:space="preserve">LUXEMPART                                                   </t>
  </si>
  <si>
    <t xml:space="preserve">SOCFINASIA                                                  </t>
  </si>
  <si>
    <t xml:space="preserve">SOCFINAF                                                    </t>
  </si>
  <si>
    <t xml:space="preserve">BREDERODE                                                   </t>
  </si>
  <si>
    <t xml:space="preserve">VELCANHOLDINGS ORDINARY SHARES  </t>
  </si>
  <si>
    <t>TIGNE MALL PLC</t>
  </si>
  <si>
    <t>MALTA INTERNATIONAL AIRPORT PLC</t>
  </si>
  <si>
    <t>BANK OF VALLETTA PLC</t>
  </si>
  <si>
    <t>HSBC BANK MALTAPLC</t>
  </si>
  <si>
    <t>SIMONDS FARSONS CISK PLC</t>
  </si>
  <si>
    <t>NOVO NORDISK A/S</t>
  </si>
  <si>
    <t>A.P. MÃ¸LLER - MÃ¦RSK A/S</t>
  </si>
  <si>
    <t>DSV A/S</t>
  </si>
  <si>
    <t>VESTAS WIND SYSTEMS A/S</t>
  </si>
  <si>
    <t>DANSKE BANK A/S</t>
  </si>
  <si>
    <t>NORDEA BANK ABP</t>
  </si>
  <si>
    <t>NESTE CORPORATION</t>
  </si>
  <si>
    <t>UPM-KYMMENE OYJ</t>
  </si>
  <si>
    <t>NOKIA OYJ</t>
  </si>
  <si>
    <t>FORTUM OYJ</t>
  </si>
  <si>
    <t>ALVOTECH</t>
  </si>
  <si>
    <t>ARION BANKI HF.</t>
  </si>
  <si>
    <t>KVIKA BANKI HF.</t>
  </si>
  <si>
    <t>EIMSKIPAFÃ©LAG ÃýSLANDS HF.</t>
  </si>
  <si>
    <t>MAREL HF.</t>
  </si>
  <si>
    <t>AS DELFINGROUP</t>
  </si>
  <si>
    <t>INDEXO</t>
  </si>
  <si>
    <t>SAF TEHNIKA</t>
  </si>
  <si>
    <t>LATVIJAS GAZE</t>
  </si>
  <si>
    <t>AMBER LATVIJAS BALZAMS</t>
  </si>
  <si>
    <t>ATLAS COPCO AB</t>
  </si>
  <si>
    <t>SVENSKA HANDELSBANKEN AB</t>
  </si>
  <si>
    <t>VOLVO, AB</t>
  </si>
  <si>
    <t>INVESTOR AB</t>
  </si>
  <si>
    <t>AS LHV GROUP</t>
  </si>
  <si>
    <t>ENEFIT GREEN AS</t>
  </si>
  <si>
    <t>TALLINK GRUPP</t>
  </si>
  <si>
    <t>TALLINNA KAUBAMAJA GRUPP AS</t>
  </si>
  <si>
    <t>COOP PANK AS</t>
  </si>
  <si>
    <t>IGNITIS GRUPE AB</t>
  </si>
  <si>
    <t>SIAULIU BANKAS AB</t>
  </si>
  <si>
    <t>NOVATURAS AB</t>
  </si>
  <si>
    <t>APRANGA APB</t>
  </si>
  <si>
    <t>GRIGEO AB</t>
  </si>
  <si>
    <t>CEZ</t>
  </si>
  <si>
    <t>KOMERCNI BANKA</t>
  </si>
  <si>
    <t>ERSTE GROUP BANK</t>
  </si>
  <si>
    <t>MONETA MONEY BANK</t>
  </si>
  <si>
    <t>PHILIP MORRIS</t>
  </si>
  <si>
    <t>ERSTE GROUP BANK AG</t>
  </si>
  <si>
    <t>OMV AG</t>
  </si>
  <si>
    <t>VERBUND AG KAT. A</t>
  </si>
  <si>
    <t>BAWAG GROUP AG</t>
  </si>
  <si>
    <t>WIENERBERGER AG</t>
  </si>
  <si>
    <t>PKNORLEN</t>
  </si>
  <si>
    <t>PKOBP</t>
  </si>
  <si>
    <t>LPP</t>
  </si>
  <si>
    <t>PEKAO</t>
  </si>
  <si>
    <t>DINOPL</t>
  </si>
  <si>
    <t>KONCAR D.D.</t>
  </si>
  <si>
    <t>ZAGREBACKA BANKA D.D.</t>
  </si>
  <si>
    <t>KONCAR - D&amp;ST DD</t>
  </si>
  <si>
    <t>ADRIS GRUPA D.D.</t>
  </si>
  <si>
    <t>PODRAVKA D.D.</t>
  </si>
  <si>
    <t>NESTLE N</t>
  </si>
  <si>
    <t>ROCHE GS</t>
  </si>
  <si>
    <t>NOVARTIS N</t>
  </si>
  <si>
    <t>UBS GROUP N</t>
  </si>
  <si>
    <t>RICHEMONT N</t>
  </si>
  <si>
    <t>LEUMI</t>
  </si>
  <si>
    <t>NICE</t>
  </si>
  <si>
    <t>POALIM</t>
  </si>
  <si>
    <t>TEVA</t>
  </si>
  <si>
    <t>DISCOUNT</t>
  </si>
  <si>
    <t>Table 6a: Specialised Markets/Segments in Equity</t>
  </si>
  <si>
    <t>MTF</t>
  </si>
  <si>
    <t>BME Growth</t>
  </si>
  <si>
    <t xml:space="preserve">Market </t>
  </si>
  <si>
    <t>SME</t>
  </si>
  <si>
    <t>Xtend</t>
  </si>
  <si>
    <t>Beam</t>
  </si>
  <si>
    <t>Emerging Companies Cyprus (EMERG.C0.CY)</t>
  </si>
  <si>
    <t xml:space="preserve">Scale </t>
  </si>
  <si>
    <t>Segment</t>
  </si>
  <si>
    <t>RM</t>
  </si>
  <si>
    <t>Euronext Growth</t>
  </si>
  <si>
    <t>Euro MTF</t>
  </si>
  <si>
    <t>Prospects MTF</t>
  </si>
  <si>
    <t>First North Alternative Market</t>
  </si>
  <si>
    <t xml:space="preserve">START </t>
  </si>
  <si>
    <t>Dritter Markt (MTF)</t>
  </si>
  <si>
    <t>NewConnect</t>
  </si>
  <si>
    <t>Progress Market</t>
  </si>
  <si>
    <t>Table 6a2: Specialised Markets/Segments in Equity, Electronic Order Book</t>
  </si>
  <si>
    <t>Table 6b: Specialised Markets/Segments in Equity, Year to Date</t>
  </si>
  <si>
    <t>Table 6b2: Specialised Markets/Segments in Equity, Electronic Order Book, Year to Date</t>
  </si>
  <si>
    <t>Table 6c: Specialised Markets/Segments in Bonds and Money Market Instruments</t>
  </si>
  <si>
    <t>MARF</t>
  </si>
  <si>
    <t>EMERG. BONDS</t>
  </si>
  <si>
    <t>EMERGING/BONDS</t>
  </si>
  <si>
    <t>/MTF</t>
  </si>
  <si>
    <t>Scale</t>
  </si>
  <si>
    <t>Catalyst</t>
  </si>
  <si>
    <t>Progress</t>
  </si>
  <si>
    <t>Table 6d: Specialised Markets/Segments in Bonds and Money Market Instruments, Year To Date</t>
  </si>
  <si>
    <t>Table 7a: Securitised Derivatives - Investment Products</t>
  </si>
  <si>
    <t>Table 7b: Securitised Derivatives - Investment Products, Year to Date</t>
  </si>
  <si>
    <t>Table 7c: Securitised Derivatives - Leverage Products</t>
  </si>
  <si>
    <t>Table 7d: Securitised Derivatives - Leverage Products, Year to Date</t>
  </si>
  <si>
    <t>Table 8a: ETFs</t>
  </si>
  <si>
    <t>Table 8b: ETFs, Year to Date</t>
  </si>
  <si>
    <t>Table 9a: Investment funds</t>
  </si>
  <si>
    <t>Table 9b: Investment funds, Year to Date</t>
  </si>
  <si>
    <t>Table 10a: Total Bond and Money Market Instruments Trading</t>
  </si>
  <si>
    <t>Table 10b: Total Bond and Money Market Instruments Trading, Year To Date</t>
  </si>
  <si>
    <t>Table 10c: Total Bond and Money Market Instruments Trading by Instrument Type</t>
  </si>
  <si>
    <t>Table 10d: Total Bond and Money Market Instruments Trading by Instrument Type, Year to Date</t>
  </si>
  <si>
    <t>Table 11a: Listed Bonds and Money Market Instruments</t>
  </si>
  <si>
    <t>Table 11b: Listed Bonds and Money Market Instruments, Year to Date</t>
  </si>
  <si>
    <t>Table 12: Exchange Rates</t>
  </si>
  <si>
    <t>Romanian Lei</t>
  </si>
  <si>
    <t>Hungarian forint</t>
  </si>
  <si>
    <t>Bulgarian lev</t>
  </si>
  <si>
    <t>Danish krone</t>
  </si>
  <si>
    <t>Icelandic krona</t>
  </si>
  <si>
    <t>Swedish krona</t>
  </si>
  <si>
    <t>Czech koruna</t>
  </si>
  <si>
    <t>Polish zloty</t>
  </si>
  <si>
    <t>Swiss franc</t>
  </si>
  <si>
    <t>Table 13a: Stock/Index Options and Futures Turnover</t>
  </si>
  <si>
    <t>Eurex</t>
  </si>
  <si>
    <t>ICE Futures Europe</t>
  </si>
  <si>
    <t xml:space="preserve">Tel Aviv Stock Exchange </t>
  </si>
  <si>
    <t>Table 13b: Stock/Index Options and Futures Turnover, Year to Date</t>
  </si>
  <si>
    <t>Table 14a: Bond Options and Futures Turnover</t>
  </si>
  <si>
    <t>ADEX</t>
  </si>
  <si>
    <t>Table 14b: Bond Options and Futures Turnover, Year to Date</t>
  </si>
  <si>
    <t>Table 15a: Commodities Derivatives Turnover</t>
  </si>
  <si>
    <t>Table 15b: Commodities Derivatives Turnover, Year to Date</t>
  </si>
  <si>
    <t>Table 16a: Foreign Exchange Derivatives Turnover</t>
  </si>
  <si>
    <t>Table 16b: Foreign Exchange Derivatives Turnover, Year to Date</t>
  </si>
  <si>
    <t>Table 17: Trading Participants</t>
  </si>
  <si>
    <t>Table 19b: REITs, Year to Date</t>
  </si>
  <si>
    <t>MARIETTA ZIAZIA</t>
  </si>
  <si>
    <t>+30 210 3366736</t>
  </si>
  <si>
    <t>M.Ziazia@athexgroup.gr</t>
  </si>
  <si>
    <t>DOMINGO GARCÍA COTO</t>
  </si>
  <si>
    <t>+34 915 89 11 20</t>
  </si>
  <si>
    <t>dgarcia@grupobme.es</t>
  </si>
  <si>
    <t>CAROLIN HARTMANN</t>
  </si>
  <si>
    <t>+49 711 222985-623</t>
  </si>
  <si>
    <t>carolin.hartmann@boerse-stuttgart.de</t>
  </si>
  <si>
    <t>ALEXANDRU STEFAN</t>
  </si>
  <si>
    <t xml:space="preserve">+40 372 409 800 </t>
  </si>
  <si>
    <t>alexandru.stefan@bvb.ro</t>
  </si>
  <si>
    <t>BARNA ZSANETT</t>
  </si>
  <si>
    <t>+36 1 429 6728</t>
  </si>
  <si>
    <t>barnazs@bse.hu</t>
  </si>
  <si>
    <t>PETAR KEMALOV</t>
  </si>
  <si>
    <t>+35 9 2 937 09 54</t>
  </si>
  <si>
    <t>petar.kemalov@bse-sofia.bg</t>
  </si>
  <si>
    <t>MICHALIS MICHAEL</t>
  </si>
  <si>
    <t>+357 22712300</t>
  </si>
  <si>
    <t>michalis.michael@cse.com.cy</t>
  </si>
  <si>
    <t>THOMAS KATZSCHNER</t>
  </si>
  <si>
    <t>+49 69 211 14146</t>
  </si>
  <si>
    <t>thomas.katzschner@deutsche-boerse.com</t>
  </si>
  <si>
    <t>WILLY GRIFFON</t>
  </si>
  <si>
    <t>+33 1 70 48 25 93</t>
  </si>
  <si>
    <t>WGriffon@euronext.com</t>
  </si>
  <si>
    <t>KENJI ROTZOLL</t>
  </si>
  <si>
    <t>+352 477936295</t>
  </si>
  <si>
    <t>kenji.rotzoll@luxse.com</t>
  </si>
  <si>
    <t>MARK BORG CARDONA</t>
  </si>
  <si>
    <t xml:space="preserve">+356 21 244 051 </t>
  </si>
  <si>
    <t>mbcardona@borzamalta.com.mt</t>
  </si>
  <si>
    <t>DANIEL GRAHN</t>
  </si>
  <si>
    <t>+ 46 405 6624</t>
  </si>
  <si>
    <t>daniel.grahn@nasdaq.com</t>
  </si>
  <si>
    <t>TOMAS KREJCI</t>
  </si>
  <si>
    <t>+420 221 832 406</t>
  </si>
  <si>
    <t>krejci@pse.cz</t>
  </si>
  <si>
    <t>MARC BERTHOUD</t>
  </si>
  <si>
    <t>+41 588542248</t>
  </si>
  <si>
    <t>marc.berthoud@six-group.com</t>
  </si>
  <si>
    <t>SILVIA HIRSCH</t>
  </si>
  <si>
    <t>+43 1 531 65-158</t>
  </si>
  <si>
    <t>silvia.hirsch@wienerborse.at</t>
  </si>
  <si>
    <t>TOMASZ WISNIEWSKI</t>
  </si>
  <si>
    <t>+48 22 537 77 94</t>
  </si>
  <si>
    <t>tomasz.wisniewski@gpw.pl</t>
  </si>
  <si>
    <t>GORDANA MISKULIN</t>
  </si>
  <si>
    <t>+385 1 4686 803</t>
  </si>
  <si>
    <t>gordana.miskulin@zse.hr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</si>
</sst>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mmmm\-yy"/>
    <numFmt numFmtId="187" formatCode="0.0%"/>
    <numFmt numFmtId="188" formatCode="&quot;€&quot;\ #,##0"/>
    <numFmt numFmtId="189" formatCode="0.0"/>
    <numFmt numFmtId="190" formatCode="#,##0.0"/>
    <numFmt numFmtId="191" formatCode="#,##0.0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</numFmts>
  <fonts count="68">
    <font>
      <sz val="10"/>
      <name val="Arial"/>
      <family val="0"/>
    </font>
    <font>
      <sz val="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color indexed="62"/>
      <name val="Verdana"/>
      <family val="2"/>
    </font>
    <font>
      <sz val="20"/>
      <color indexed="62"/>
      <name val="Arial"/>
      <family val="2"/>
    </font>
    <font>
      <b/>
      <sz val="14"/>
      <color indexed="62"/>
      <name val="Verdana"/>
      <family val="2"/>
    </font>
    <font>
      <sz val="14"/>
      <color indexed="62"/>
      <name val="Arial"/>
      <family val="2"/>
    </font>
    <font>
      <sz val="8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62"/>
      <name val="Trebuchet MS"/>
      <family val="2"/>
    </font>
    <font>
      <sz val="10"/>
      <name val="Trebuchet MS"/>
      <family val="2"/>
    </font>
    <font>
      <b/>
      <sz val="14"/>
      <color indexed="62"/>
      <name val="Trebuchet MS"/>
      <family val="2"/>
    </font>
    <font>
      <b/>
      <sz val="12"/>
      <name val="Trebuchet MS"/>
      <family val="2"/>
    </font>
    <font>
      <sz val="8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14"/>
      <name val="Trebuchet MS"/>
      <family val="2"/>
    </font>
    <font>
      <u val="single"/>
      <sz val="10"/>
      <color indexed="12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sz val="20"/>
      <color indexed="62"/>
      <name val="Trebuchet MS"/>
      <family val="2"/>
    </font>
    <font>
      <sz val="14"/>
      <color indexed="62"/>
      <name val="Trebuchet MS"/>
      <family val="2"/>
    </font>
    <font>
      <u val="single"/>
      <sz val="8"/>
      <color indexed="9"/>
      <name val="Verdana"/>
      <family val="2"/>
    </font>
    <font>
      <u val="single"/>
      <sz val="10"/>
      <name val="Trebuchet MS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rebuchet MS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sz val="8"/>
      <color theme="0"/>
      <name val="Verdana"/>
      <family val="2"/>
    </font>
    <font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25346C"/>
        <bgColor indexed="64"/>
      </patternFill>
    </fill>
    <fill>
      <patternFill patternType="solid">
        <fgColor rgb="FF25346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527">
    <xf numFmtId="0" fontId="0" fillId="0" borderId="0" xfId="0" applyAlignment="1">
      <alignment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 horizontal="center" wrapText="1"/>
    </xf>
    <xf numFmtId="0" fontId="17" fillId="0" borderId="10" xfId="0" applyFont="1" applyFill="1" applyBorder="1" applyAlignment="1" applyProtection="1">
      <alignment horizontal="left" wrapText="1"/>
      <protection locked="0"/>
    </xf>
    <xf numFmtId="0" fontId="17" fillId="0" borderId="11" xfId="0" applyFont="1" applyFill="1" applyBorder="1" applyAlignment="1" applyProtection="1">
      <alignment horizontal="left"/>
      <protection locked="0"/>
    </xf>
    <xf numFmtId="4" fontId="17" fillId="0" borderId="12" xfId="0" applyNumberFormat="1" applyFont="1" applyFill="1" applyBorder="1" applyAlignment="1" applyProtection="1">
      <alignment horizontal="right" wrapText="1"/>
      <protection locked="0"/>
    </xf>
    <xf numFmtId="190" fontId="17" fillId="33" borderId="12" xfId="0" applyNumberFormat="1" applyFont="1" applyFill="1" applyBorder="1" applyAlignment="1" applyProtection="1">
      <alignment horizontal="right" wrapText="1"/>
      <protection locked="0"/>
    </xf>
    <xf numFmtId="3" fontId="17" fillId="0" borderId="11" xfId="0" applyNumberFormat="1" applyFont="1" applyBorder="1" applyAlignment="1" applyProtection="1">
      <alignment horizontal="right"/>
      <protection locked="0"/>
    </xf>
    <xf numFmtId="4" fontId="17" fillId="0" borderId="11" xfId="0" applyNumberFormat="1" applyFont="1" applyBorder="1" applyAlignment="1" applyProtection="1">
      <alignment horizontal="right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4" fontId="17" fillId="0" borderId="11" xfId="0" applyNumberFormat="1" applyFont="1" applyBorder="1" applyAlignment="1" applyProtection="1">
      <alignment horizontal="right" wrapText="1"/>
      <protection locked="0"/>
    </xf>
    <xf numFmtId="0" fontId="17" fillId="0" borderId="11" xfId="0" applyFont="1" applyFill="1" applyBorder="1" applyAlignment="1" applyProtection="1">
      <alignment horizontal="right" wrapText="1"/>
      <protection locked="0"/>
    </xf>
    <xf numFmtId="190" fontId="17" fillId="0" borderId="11" xfId="0" applyNumberFormat="1" applyFont="1" applyBorder="1" applyAlignment="1" applyProtection="1">
      <alignment horizontal="right"/>
      <protection locked="0"/>
    </xf>
    <xf numFmtId="0" fontId="17" fillId="0" borderId="12" xfId="0" applyFont="1" applyFill="1" applyBorder="1" applyAlignment="1" applyProtection="1">
      <alignment horizontal="right" wrapText="1"/>
      <protection locked="0"/>
    </xf>
    <xf numFmtId="190" fontId="17" fillId="33" borderId="11" xfId="0" applyNumberFormat="1" applyFont="1" applyFill="1" applyBorder="1" applyAlignment="1" applyProtection="1">
      <alignment horizontal="right" wrapText="1"/>
      <protection locked="0"/>
    </xf>
    <xf numFmtId="0" fontId="17" fillId="0" borderId="12" xfId="0" applyFont="1" applyFill="1" applyBorder="1" applyAlignment="1" applyProtection="1">
      <alignment horizontal="left" wrapText="1"/>
      <protection locked="0"/>
    </xf>
    <xf numFmtId="3" fontId="17" fillId="0" borderId="11" xfId="0" applyNumberFormat="1" applyFont="1" applyFill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3" fontId="17" fillId="34" borderId="12" xfId="0" applyNumberFormat="1" applyFont="1" applyFill="1" applyBorder="1" applyAlignment="1" applyProtection="1">
      <alignment horizontal="right" wrapText="1"/>
      <protection locked="0"/>
    </xf>
    <xf numFmtId="3" fontId="17" fillId="0" borderId="11" xfId="0" applyNumberFormat="1" applyFont="1" applyFill="1" applyBorder="1" applyAlignment="1" applyProtection="1">
      <alignment horizontal="right" wrapText="1"/>
      <protection locked="0"/>
    </xf>
    <xf numFmtId="3" fontId="17" fillId="34" borderId="11" xfId="0" applyNumberFormat="1" applyFont="1" applyFill="1" applyBorder="1" applyAlignment="1" applyProtection="1">
      <alignment horizontal="right" wrapText="1"/>
      <protection locked="0"/>
    </xf>
    <xf numFmtId="4" fontId="17" fillId="34" borderId="11" xfId="0" applyNumberFormat="1" applyFont="1" applyFill="1" applyBorder="1" applyAlignment="1" applyProtection="1">
      <alignment horizontal="right" wrapText="1"/>
      <protection locked="0"/>
    </xf>
    <xf numFmtId="2" fontId="17" fillId="34" borderId="10" xfId="0" applyNumberFormat="1" applyFont="1" applyFill="1" applyBorder="1" applyAlignment="1" applyProtection="1">
      <alignment horizontal="right" wrapText="1"/>
      <protection locked="0"/>
    </xf>
    <xf numFmtId="2" fontId="17" fillId="34" borderId="11" xfId="0" applyNumberFormat="1" applyFont="1" applyFill="1" applyBorder="1" applyAlignment="1" applyProtection="1">
      <alignment horizontal="right" wrapText="1"/>
      <protection locked="0"/>
    </xf>
    <xf numFmtId="3" fontId="17" fillId="0" borderId="12" xfId="0" applyNumberFormat="1" applyFont="1" applyFill="1" applyBorder="1" applyAlignment="1" applyProtection="1">
      <alignment horizontal="right" wrapText="1"/>
      <protection locked="0"/>
    </xf>
    <xf numFmtId="190" fontId="17" fillId="0" borderId="11" xfId="0" applyNumberFormat="1" applyFont="1" applyBorder="1" applyAlignment="1">
      <alignment horizontal="right"/>
    </xf>
    <xf numFmtId="0" fontId="15" fillId="35" borderId="0" xfId="48" applyFont="1" applyFill="1" applyBorder="1" applyAlignment="1">
      <alignment wrapText="1"/>
      <protection/>
    </xf>
    <xf numFmtId="0" fontId="17" fillId="35" borderId="11" xfId="0" applyFont="1" applyFill="1" applyBorder="1" applyAlignment="1">
      <alignment horizontal="left"/>
    </xf>
    <xf numFmtId="3" fontId="17" fillId="35" borderId="11" xfId="0" applyNumberFormat="1" applyFont="1" applyFill="1" applyBorder="1" applyAlignment="1">
      <alignment horizontal="right"/>
    </xf>
    <xf numFmtId="3" fontId="17" fillId="33" borderId="12" xfId="0" applyNumberFormat="1" applyFont="1" applyFill="1" applyBorder="1" applyAlignment="1" applyProtection="1">
      <alignment horizontal="right" wrapText="1"/>
      <protection locked="0"/>
    </xf>
    <xf numFmtId="3" fontId="17" fillId="33" borderId="11" xfId="0" applyNumberFormat="1" applyFont="1" applyFill="1" applyBorder="1" applyAlignment="1">
      <alignment horizontal="right"/>
    </xf>
    <xf numFmtId="190" fontId="17" fillId="33" borderId="11" xfId="0" applyNumberFormat="1" applyFont="1" applyFill="1" applyBorder="1" applyAlignment="1">
      <alignment horizontal="right"/>
    </xf>
    <xf numFmtId="3" fontId="17" fillId="33" borderId="11" xfId="0" applyNumberFormat="1" applyFont="1" applyFill="1" applyBorder="1" applyAlignment="1" applyProtection="1">
      <alignment horizontal="right" wrapText="1"/>
      <protection locked="0"/>
    </xf>
    <xf numFmtId="0" fontId="17" fillId="35" borderId="0" xfId="0" applyFont="1" applyFill="1" applyAlignment="1">
      <alignment/>
    </xf>
    <xf numFmtId="190" fontId="17" fillId="36" borderId="11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wrapText="1"/>
    </xf>
    <xf numFmtId="0" fontId="14" fillId="35" borderId="0" xfId="0" applyFont="1" applyFill="1" applyBorder="1" applyAlignment="1">
      <alignment wrapText="1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17" fillId="0" borderId="11" xfId="0" applyFont="1" applyFill="1" applyBorder="1" applyAlignment="1" applyProtection="1">
      <alignment horizontal="left" wrapText="1"/>
      <protection locked="0"/>
    </xf>
    <xf numFmtId="4" fontId="17" fillId="0" borderId="11" xfId="0" applyNumberFormat="1" applyFont="1" applyFill="1" applyBorder="1" applyAlignment="1" applyProtection="1">
      <alignment horizontal="right" wrapText="1"/>
      <protection locked="0"/>
    </xf>
    <xf numFmtId="0" fontId="18" fillId="0" borderId="11" xfId="0" applyFont="1" applyBorder="1" applyAlignment="1">
      <alignment horizontal="right"/>
    </xf>
    <xf numFmtId="190" fontId="17" fillId="0" borderId="11" xfId="0" applyNumberFormat="1" applyFont="1" applyBorder="1" applyAlignment="1">
      <alignment horizontal="right" wrapText="1"/>
    </xf>
    <xf numFmtId="3" fontId="17" fillId="0" borderId="11" xfId="0" applyNumberFormat="1" applyFont="1" applyFill="1" applyBorder="1" applyAlignment="1">
      <alignment horizontal="right" wrapText="1"/>
    </xf>
    <xf numFmtId="190" fontId="17" fillId="34" borderId="11" xfId="0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/>
    </xf>
    <xf numFmtId="3" fontId="17" fillId="34" borderId="11" xfId="0" applyNumberFormat="1" applyFont="1" applyFill="1" applyBorder="1" applyAlignment="1">
      <alignment horizontal="right" wrapText="1"/>
    </xf>
    <xf numFmtId="3" fontId="17" fillId="0" borderId="11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12" xfId="0" applyFont="1" applyFill="1" applyBorder="1" applyAlignment="1" applyProtection="1">
      <alignment wrapText="1"/>
      <protection locked="0"/>
    </xf>
    <xf numFmtId="0" fontId="17" fillId="35" borderId="12" xfId="0" applyFont="1" applyFill="1" applyBorder="1" applyAlignment="1" applyProtection="1">
      <alignment horizontal="left" wrapText="1"/>
      <protection locked="0"/>
    </xf>
    <xf numFmtId="3" fontId="17" fillId="34" borderId="11" xfId="0" applyNumberFormat="1" applyFont="1" applyFill="1" applyBorder="1" applyAlignment="1" applyProtection="1">
      <alignment horizontal="right"/>
      <protection locked="0"/>
    </xf>
    <xf numFmtId="190" fontId="17" fillId="34" borderId="11" xfId="0" applyNumberFormat="1" applyFont="1" applyFill="1" applyBorder="1" applyAlignment="1" applyProtection="1">
      <alignment horizontal="right"/>
      <protection locked="0"/>
    </xf>
    <xf numFmtId="191" fontId="17" fillId="0" borderId="12" xfId="0" applyNumberFormat="1" applyFont="1" applyFill="1" applyBorder="1" applyAlignment="1" applyProtection="1">
      <alignment horizontal="right" wrapText="1"/>
      <protection locked="0"/>
    </xf>
    <xf numFmtId="4" fontId="17" fillId="33" borderId="11" xfId="0" applyNumberFormat="1" applyFont="1" applyFill="1" applyBorder="1" applyAlignment="1" applyProtection="1">
      <alignment horizontal="right" wrapText="1"/>
      <protection locked="0"/>
    </xf>
    <xf numFmtId="190" fontId="17" fillId="0" borderId="11" xfId="0" applyNumberFormat="1" applyFont="1" applyFill="1" applyBorder="1" applyAlignment="1" applyProtection="1">
      <alignment horizontal="right" wrapText="1"/>
      <protection locked="0"/>
    </xf>
    <xf numFmtId="190" fontId="17" fillId="0" borderId="11" xfId="0" applyNumberFormat="1" applyFont="1" applyFill="1" applyBorder="1" applyAlignment="1">
      <alignment horizontal="right"/>
    </xf>
    <xf numFmtId="1" fontId="17" fillId="0" borderId="11" xfId="0" applyNumberFormat="1" applyFont="1" applyFill="1" applyBorder="1" applyAlignment="1">
      <alignment horizontal="right"/>
    </xf>
    <xf numFmtId="1" fontId="17" fillId="0" borderId="11" xfId="0" applyNumberFormat="1" applyFont="1" applyBorder="1" applyAlignment="1">
      <alignment horizontal="right"/>
    </xf>
    <xf numFmtId="1" fontId="17" fillId="0" borderId="12" xfId="0" applyNumberFormat="1" applyFont="1" applyFill="1" applyBorder="1" applyAlignment="1" applyProtection="1">
      <alignment horizontal="right" wrapText="1"/>
      <protection locked="0"/>
    </xf>
    <xf numFmtId="1" fontId="17" fillId="0" borderId="11" xfId="0" applyNumberFormat="1" applyFont="1" applyFill="1" applyBorder="1" applyAlignment="1" applyProtection="1">
      <alignment horizontal="right" wrapText="1"/>
      <protection locked="0"/>
    </xf>
    <xf numFmtId="4" fontId="17" fillId="0" borderId="12" xfId="0" applyNumberFormat="1" applyFont="1" applyFill="1" applyBorder="1" applyAlignment="1" applyProtection="1">
      <alignment horizontal="left" wrapText="1"/>
      <protection locked="0"/>
    </xf>
    <xf numFmtId="9" fontId="17" fillId="0" borderId="12" xfId="0" applyNumberFormat="1" applyFont="1" applyFill="1" applyBorder="1" applyAlignment="1" applyProtection="1">
      <alignment horizontal="left" wrapText="1"/>
      <protection locked="0"/>
    </xf>
    <xf numFmtId="9" fontId="17" fillId="0" borderId="11" xfId="0" applyNumberFormat="1" applyFont="1" applyFill="1" applyBorder="1" applyAlignment="1" applyProtection="1">
      <alignment horizontal="left" wrapText="1"/>
      <protection locked="0"/>
    </xf>
    <xf numFmtId="0" fontId="16" fillId="37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36" applyFont="1" applyBorder="1" applyAlignment="1" applyProtection="1">
      <alignment/>
      <protection/>
    </xf>
    <xf numFmtId="0" fontId="21" fillId="0" borderId="0" xfId="0" applyFont="1" applyFill="1" applyBorder="1" applyAlignment="1">
      <alignment/>
    </xf>
    <xf numFmtId="0" fontId="20" fillId="0" borderId="0" xfId="36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13" fillId="0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9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5" borderId="13" xfId="0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35" borderId="0" xfId="0" applyFont="1" applyFill="1" applyBorder="1" applyAlignment="1">
      <alignment wrapText="1"/>
    </xf>
    <xf numFmtId="0" fontId="13" fillId="35" borderId="14" xfId="0" applyFont="1" applyFill="1" applyBorder="1" applyAlignment="1">
      <alignment/>
    </xf>
    <xf numFmtId="0" fontId="13" fillId="35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/>
    </xf>
    <xf numFmtId="190" fontId="17" fillId="34" borderId="15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3" fontId="17" fillId="35" borderId="12" xfId="0" applyNumberFormat="1" applyFont="1" applyFill="1" applyBorder="1" applyAlignment="1" applyProtection="1">
      <alignment horizontal="left" wrapText="1"/>
      <protection locked="0"/>
    </xf>
    <xf numFmtId="3" fontId="17" fillId="35" borderId="11" xfId="0" applyNumberFormat="1" applyFont="1" applyFill="1" applyBorder="1" applyAlignment="1" applyProtection="1">
      <alignment horizontal="left" wrapText="1"/>
      <protection locked="0"/>
    </xf>
    <xf numFmtId="0" fontId="16" fillId="37" borderId="12" xfId="0" applyFont="1" applyFill="1" applyBorder="1" applyAlignment="1" applyProtection="1">
      <alignment horizontal="center" vertical="center" wrapText="1"/>
      <protection locked="0"/>
    </xf>
    <xf numFmtId="0" fontId="16" fillId="37" borderId="16" xfId="0" applyFont="1" applyFill="1" applyBorder="1" applyAlignment="1" applyProtection="1">
      <alignment horizontal="center" vertical="center" wrapText="1"/>
      <protection locked="0"/>
    </xf>
    <xf numFmtId="0" fontId="64" fillId="37" borderId="11" xfId="48" applyFont="1" applyFill="1" applyBorder="1" applyAlignment="1" applyProtection="1">
      <alignment horizontal="center" vertical="center" wrapText="1"/>
      <protection locked="0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 applyProtection="1">
      <alignment horizontal="center" vertical="center" wrapText="1"/>
      <protection locked="0"/>
    </xf>
    <xf numFmtId="0" fontId="16" fillId="37" borderId="11" xfId="0" applyFont="1" applyFill="1" applyBorder="1" applyAlignment="1" applyProtection="1">
      <alignment horizontal="center" vertical="center"/>
      <protection locked="0"/>
    </xf>
    <xf numFmtId="0" fontId="16" fillId="37" borderId="12" xfId="0" applyFont="1" applyFill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 applyProtection="1">
      <alignment horizontal="center" vertical="center"/>
      <protection locked="0"/>
    </xf>
    <xf numFmtId="0" fontId="16" fillId="37" borderId="17" xfId="0" applyFont="1" applyFill="1" applyBorder="1" applyAlignment="1" applyProtection="1">
      <alignment horizontal="center" vertical="center"/>
      <protection locked="0"/>
    </xf>
    <xf numFmtId="0" fontId="64" fillId="38" borderId="11" xfId="0" applyFont="1" applyFill="1" applyBorder="1" applyAlignment="1" applyProtection="1">
      <alignment horizontal="center" vertical="center" wrapText="1"/>
      <protection locked="0"/>
    </xf>
    <xf numFmtId="0" fontId="16" fillId="37" borderId="11" xfId="0" applyFont="1" applyFill="1" applyBorder="1" applyAlignment="1" applyProtection="1">
      <alignment horizontal="center" vertical="center" wrapText="1"/>
      <protection/>
    </xf>
    <xf numFmtId="0" fontId="16" fillId="37" borderId="16" xfId="0" applyFont="1" applyFill="1" applyBorder="1" applyAlignment="1" applyProtection="1">
      <alignment horizontal="center" vertical="center" wrapText="1"/>
      <protection locked="0"/>
    </xf>
    <xf numFmtId="0" fontId="16" fillId="37" borderId="17" xfId="0" applyFont="1" applyFill="1" applyBorder="1" applyAlignment="1" applyProtection="1">
      <alignment horizontal="center" vertical="center" wrapText="1"/>
      <protection locked="0"/>
    </xf>
    <xf numFmtId="0" fontId="16" fillId="37" borderId="11" xfId="0" applyFont="1" applyFill="1" applyBorder="1" applyAlignment="1">
      <alignment horizontal="center"/>
    </xf>
    <xf numFmtId="0" fontId="64" fillId="37" borderId="11" xfId="48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/>
    </xf>
    <xf numFmtId="0" fontId="16" fillId="37" borderId="11" xfId="48" applyFont="1" applyFill="1" applyBorder="1" applyAlignment="1" applyProtection="1">
      <alignment horizontal="center" vertical="center" wrapText="1"/>
      <protection locked="0"/>
    </xf>
    <xf numFmtId="0" fontId="16" fillId="37" borderId="11" xfId="48" applyFont="1" applyFill="1" applyBorder="1" applyAlignment="1">
      <alignment horizontal="center" vertical="center"/>
      <protection/>
    </xf>
    <xf numFmtId="0" fontId="16" fillId="37" borderId="11" xfId="48" applyFont="1" applyFill="1" applyBorder="1" applyAlignment="1">
      <alignment horizontal="center" vertical="center" wrapText="1"/>
      <protection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wrapText="1"/>
    </xf>
    <xf numFmtId="0" fontId="64" fillId="38" borderId="11" xfId="49" applyFont="1" applyFill="1" applyBorder="1" applyAlignment="1">
      <alignment horizontal="center"/>
      <protection/>
    </xf>
    <xf numFmtId="0" fontId="64" fillId="38" borderId="11" xfId="50" applyFont="1" applyFill="1" applyBorder="1" applyAlignment="1">
      <alignment horizontal="center"/>
      <protection/>
    </xf>
    <xf numFmtId="0" fontId="64" fillId="38" borderId="11" xfId="49" applyFont="1" applyFill="1" applyBorder="1" applyAlignment="1">
      <alignment horizontal="center" vertical="center"/>
      <protection/>
    </xf>
    <xf numFmtId="0" fontId="64" fillId="38" borderId="11" xfId="51" applyFont="1" applyFill="1" applyBorder="1" applyAlignment="1">
      <alignment horizontal="center" vertical="center"/>
      <protection/>
    </xf>
    <xf numFmtId="0" fontId="64" fillId="38" borderId="11" xfId="0" applyFont="1" applyFill="1" applyBorder="1" applyAlignment="1">
      <alignment horizontal="center" vertical="center"/>
    </xf>
    <xf numFmtId="0" fontId="64" fillId="38" borderId="11" xfId="0" applyFont="1" applyFill="1" applyBorder="1" applyAlignment="1">
      <alignment horizontal="center"/>
    </xf>
    <xf numFmtId="0" fontId="16" fillId="37" borderId="12" xfId="0" applyFont="1" applyFill="1" applyBorder="1" applyAlignment="1" applyProtection="1">
      <alignment horizontal="center" vertical="center" wrapText="1"/>
      <protection locked="0"/>
    </xf>
    <xf numFmtId="0" fontId="16" fillId="37" borderId="16" xfId="0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16" fillId="39" borderId="11" xfId="0" applyFont="1" applyFill="1" applyBorder="1" applyAlignment="1">
      <alignment horizontal="center"/>
    </xf>
    <xf numFmtId="3" fontId="17" fillId="0" borderId="12" xfId="0" applyNumberFormat="1" applyFont="1" applyBorder="1" applyAlignment="1" applyProtection="1">
      <alignment horizontal="right" wrapText="1"/>
      <protection locked="0"/>
    </xf>
    <xf numFmtId="0" fontId="17" fillId="0" borderId="12" xfId="0" applyNumberFormat="1" applyFont="1" applyBorder="1" applyAlignment="1" applyProtection="1">
      <alignment horizontal="left" wrapText="1"/>
      <protection locked="0"/>
    </xf>
    <xf numFmtId="189" fontId="17" fillId="0" borderId="11" xfId="0" applyNumberFormat="1" applyFont="1" applyBorder="1" applyAlignment="1">
      <alignment horizontal="right" wrapText="1"/>
    </xf>
    <xf numFmtId="190" fontId="17" fillId="0" borderId="12" xfId="0" applyNumberFormat="1" applyFont="1" applyBorder="1" applyAlignment="1" applyProtection="1">
      <alignment horizontal="right" wrapText="1"/>
      <protection locked="0"/>
    </xf>
    <xf numFmtId="190" fontId="17" fillId="0" borderId="11" xfId="0" applyNumberFormat="1" applyFont="1" applyBorder="1" applyAlignment="1" applyProtection="1">
      <alignment horizontal="right" wrapText="1"/>
      <protection locked="0"/>
    </xf>
    <xf numFmtId="17" fontId="65" fillId="0" borderId="12" xfId="0" applyNumberFormat="1" applyFont="1" applyBorder="1" applyAlignment="1" applyProtection="1">
      <alignment horizontal="left" wrapText="1"/>
      <protection locked="0"/>
    </xf>
    <xf numFmtId="3" fontId="65" fillId="33" borderId="12" xfId="0" applyNumberFormat="1" applyFont="1" applyFill="1" applyBorder="1" applyAlignment="1" applyProtection="1">
      <alignment horizontal="right" wrapText="1"/>
      <protection locked="0"/>
    </xf>
    <xf numFmtId="190" fontId="65" fillId="33" borderId="11" xfId="0" applyNumberFormat="1" applyFont="1" applyFill="1" applyBorder="1" applyAlignment="1">
      <alignment horizontal="right" wrapText="1"/>
    </xf>
    <xf numFmtId="190" fontId="65" fillId="33" borderId="12" xfId="0" applyNumberFormat="1" applyFont="1" applyFill="1" applyBorder="1" applyAlignment="1" applyProtection="1">
      <alignment horizontal="right" wrapText="1"/>
      <protection locked="0"/>
    </xf>
    <xf numFmtId="190" fontId="65" fillId="33" borderId="11" xfId="0" applyNumberFormat="1" applyFont="1" applyFill="1" applyBorder="1" applyAlignment="1" applyProtection="1">
      <alignment horizontal="right" wrapText="1"/>
      <protection locked="0"/>
    </xf>
    <xf numFmtId="17" fontId="17" fillId="0" borderId="12" xfId="0" applyNumberFormat="1" applyFont="1" applyBorder="1" applyAlignment="1" applyProtection="1">
      <alignment horizontal="left" wrapText="1"/>
      <protection locked="0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190" fontId="17" fillId="0" borderId="12" xfId="0" applyNumberFormat="1" applyFont="1" applyBorder="1" applyAlignment="1">
      <alignment horizontal="right" wrapText="1"/>
    </xf>
    <xf numFmtId="3" fontId="17" fillId="33" borderId="11" xfId="0" applyNumberFormat="1" applyFont="1" applyFill="1" applyBorder="1" applyAlignment="1">
      <alignment horizontal="right" wrapText="1"/>
    </xf>
    <xf numFmtId="1" fontId="17" fillId="0" borderId="11" xfId="0" applyNumberFormat="1" applyFont="1" applyBorder="1" applyAlignment="1">
      <alignment horizontal="right" wrapText="1"/>
    </xf>
    <xf numFmtId="3" fontId="17" fillId="0" borderId="12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4" fontId="17" fillId="0" borderId="12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6" fillId="37" borderId="12" xfId="0" applyFont="1" applyFill="1" applyBorder="1" applyAlignment="1" applyProtection="1">
      <alignment horizontal="center" vertical="center" wrapText="1"/>
      <protection locked="0"/>
    </xf>
    <xf numFmtId="0" fontId="1" fillId="40" borderId="18" xfId="0" applyFont="1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16" fillId="37" borderId="17" xfId="0" applyFont="1" applyFill="1" applyBorder="1" applyAlignment="1" applyProtection="1">
      <alignment horizontal="center" vertical="center" wrapText="1"/>
      <protection locked="0"/>
    </xf>
    <xf numFmtId="0" fontId="16" fillId="37" borderId="15" xfId="0" applyFont="1" applyFill="1" applyBorder="1" applyAlignment="1" applyProtection="1">
      <alignment horizontal="center" vertical="center" wrapText="1"/>
      <protection locked="0"/>
    </xf>
    <xf numFmtId="0" fontId="16" fillId="37" borderId="20" xfId="0" applyFont="1" applyFill="1" applyBorder="1" applyAlignment="1" applyProtection="1">
      <alignment horizontal="center" vertical="center" wrapText="1"/>
      <protection locked="0"/>
    </xf>
    <xf numFmtId="0" fontId="16" fillId="37" borderId="17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16" fillId="37" borderId="21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 applyProtection="1">
      <alignment horizontal="center" vertical="center" wrapText="1"/>
      <protection locked="0"/>
    </xf>
    <xf numFmtId="0" fontId="16" fillId="37" borderId="19" xfId="0" applyFont="1" applyFill="1" applyBorder="1" applyAlignment="1" applyProtection="1">
      <alignment horizontal="center" vertical="center" wrapText="1"/>
      <protection locked="0"/>
    </xf>
    <xf numFmtId="0" fontId="16" fillId="37" borderId="11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0" fontId="9" fillId="40" borderId="17" xfId="0" applyFont="1" applyFill="1" applyBorder="1" applyAlignment="1">
      <alignment horizontal="center"/>
    </xf>
    <xf numFmtId="0" fontId="16" fillId="37" borderId="16" xfId="0" applyFont="1" applyFill="1" applyBorder="1" applyAlignment="1" applyProtection="1">
      <alignment horizontal="center" vertical="center" wrapText="1"/>
      <protection locked="0"/>
    </xf>
    <xf numFmtId="0" fontId="1" fillId="40" borderId="22" xfId="0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 applyProtection="1">
      <alignment horizontal="center" vertical="center" wrapText="1"/>
      <protection locked="0"/>
    </xf>
    <xf numFmtId="0" fontId="9" fillId="40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14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0" fontId="15" fillId="35" borderId="0" xfId="48" applyFont="1" applyFill="1" applyBorder="1" applyAlignment="1">
      <alignment horizontal="center" wrapText="1"/>
      <protection/>
    </xf>
    <xf numFmtId="0" fontId="2" fillId="35" borderId="0" xfId="48" applyFont="1" applyFill="1" applyBorder="1" applyAlignment="1">
      <alignment horizontal="center" wrapText="1"/>
      <protection/>
    </xf>
    <xf numFmtId="0" fontId="16" fillId="37" borderId="17" xfId="48" applyFont="1" applyFill="1" applyBorder="1" applyAlignment="1" applyProtection="1">
      <alignment horizontal="center" vertical="center" wrapText="1"/>
      <protection locked="0"/>
    </xf>
    <xf numFmtId="0" fontId="9" fillId="40" borderId="20" xfId="48" applyFont="1" applyFill="1" applyBorder="1" applyAlignment="1" applyProtection="1">
      <alignment horizontal="center" vertical="center" wrapText="1"/>
      <protection locked="0"/>
    </xf>
    <xf numFmtId="0" fontId="9" fillId="40" borderId="15" xfId="48" applyFont="1" applyFill="1" applyBorder="1" applyAlignment="1" applyProtection="1">
      <alignment horizontal="center" vertical="center" wrapText="1"/>
      <protection locked="0"/>
    </xf>
    <xf numFmtId="0" fontId="64" fillId="37" borderId="11" xfId="48" applyFont="1" applyFill="1" applyBorder="1" applyAlignment="1" applyProtection="1">
      <alignment horizontal="center" vertical="center" wrapText="1"/>
      <protection locked="0"/>
    </xf>
    <xf numFmtId="0" fontId="66" fillId="41" borderId="11" xfId="48" applyFont="1" applyFill="1" applyBorder="1" applyAlignment="1" applyProtection="1">
      <alignment horizontal="center" vertical="center" wrapText="1"/>
      <protection locked="0"/>
    </xf>
    <xf numFmtId="0" fontId="64" fillId="37" borderId="12" xfId="48" applyFont="1" applyFill="1" applyBorder="1" applyAlignment="1" applyProtection="1">
      <alignment horizontal="center" vertical="center" wrapText="1"/>
      <protection locked="0"/>
    </xf>
    <xf numFmtId="0" fontId="67" fillId="41" borderId="19" xfId="48" applyFont="1" applyFill="1" applyBorder="1" applyAlignment="1">
      <alignment horizontal="center" vertical="center" wrapText="1"/>
      <protection/>
    </xf>
    <xf numFmtId="0" fontId="64" fillId="37" borderId="12" xfId="48" applyFont="1" applyFill="1" applyBorder="1" applyAlignment="1">
      <alignment horizontal="center" vertical="center" wrapText="1"/>
      <protection/>
    </xf>
    <xf numFmtId="0" fontId="66" fillId="41" borderId="19" xfId="48" applyFont="1" applyFill="1" applyBorder="1" applyAlignment="1">
      <alignment horizontal="center" vertical="center" wrapText="1"/>
      <protection/>
    </xf>
    <xf numFmtId="0" fontId="16" fillId="37" borderId="16" xfId="48" applyFont="1" applyFill="1" applyBorder="1" applyAlignment="1" applyProtection="1">
      <alignment horizontal="center" vertical="center" wrapText="1"/>
      <protection locked="0"/>
    </xf>
    <xf numFmtId="0" fontId="9" fillId="40" borderId="22" xfId="48" applyFont="1" applyFill="1" applyBorder="1" applyAlignment="1" applyProtection="1">
      <alignment horizontal="center" vertical="center" wrapText="1"/>
      <protection locked="0"/>
    </xf>
    <xf numFmtId="0" fontId="9" fillId="40" borderId="21" xfId="48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wrapText="1"/>
    </xf>
    <xf numFmtId="0" fontId="16" fillId="37" borderId="15" xfId="48" applyFont="1" applyFill="1" applyBorder="1" applyAlignment="1" applyProtection="1">
      <alignment horizontal="center" vertical="center" wrapText="1"/>
      <protection locked="0"/>
    </xf>
    <xf numFmtId="0" fontId="16" fillId="37" borderId="11" xfId="48" applyFont="1" applyFill="1" applyBorder="1" applyAlignment="1" applyProtection="1">
      <alignment horizontal="center" vertical="center" wrapText="1"/>
      <protection locked="0"/>
    </xf>
    <xf numFmtId="0" fontId="9" fillId="40" borderId="11" xfId="4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37" borderId="15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 applyProtection="1">
      <alignment horizontal="center" vertical="center"/>
      <protection locked="0"/>
    </xf>
    <xf numFmtId="0" fontId="16" fillId="37" borderId="15" xfId="0" applyFont="1" applyFill="1" applyBorder="1" applyAlignment="1" applyProtection="1">
      <alignment horizontal="center" vertical="center"/>
      <protection locked="0"/>
    </xf>
    <xf numFmtId="0" fontId="16" fillId="37" borderId="22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9" fillId="40" borderId="15" xfId="0" applyFont="1" applyFill="1" applyBorder="1" applyAlignment="1" applyProtection="1">
      <alignment horizontal="center" vertical="center" wrapText="1"/>
      <protection locked="0"/>
    </xf>
    <xf numFmtId="0" fontId="9" fillId="40" borderId="1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4" fillId="38" borderId="17" xfId="49" applyFont="1" applyFill="1" applyBorder="1" applyAlignment="1" applyProtection="1">
      <alignment horizontal="center" vertical="center" wrapText="1"/>
      <protection locked="0"/>
    </xf>
    <xf numFmtId="0" fontId="64" fillId="38" borderId="15" xfId="49" applyFont="1" applyFill="1" applyBorder="1" applyAlignment="1" applyProtection="1">
      <alignment horizontal="center" vertical="center" wrapText="1"/>
      <protection locked="0"/>
    </xf>
    <xf numFmtId="0" fontId="66" fillId="42" borderId="17" xfId="49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vertical="center"/>
    </xf>
    <xf numFmtId="0" fontId="64" fillId="38" borderId="17" xfId="50" applyFont="1" applyFill="1" applyBorder="1" applyAlignment="1" applyProtection="1">
      <alignment horizontal="center" vertical="center" wrapText="1"/>
      <protection locked="0"/>
    </xf>
    <xf numFmtId="0" fontId="66" fillId="42" borderId="17" xfId="5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64" fillId="38" borderId="17" xfId="51" applyFont="1" applyFill="1" applyBorder="1" applyAlignment="1" applyProtection="1">
      <alignment horizontal="center" vertical="center" wrapText="1"/>
      <protection locked="0"/>
    </xf>
    <xf numFmtId="0" fontId="66" fillId="42" borderId="17" xfId="51" applyFont="1" applyFill="1" applyBorder="1" applyAlignment="1" applyProtection="1">
      <alignment horizontal="center" vertical="center" wrapText="1"/>
      <protection locked="0"/>
    </xf>
    <xf numFmtId="0" fontId="16" fillId="37" borderId="16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64" fillId="38" borderId="15" xfId="51" applyFont="1" applyFill="1" applyBorder="1" applyAlignment="1" applyProtection="1">
      <alignment horizontal="center" vertical="center" wrapText="1"/>
      <protection locked="0"/>
    </xf>
    <xf numFmtId="0" fontId="64" fillId="38" borderId="17" xfId="0" applyFont="1" applyFill="1" applyBorder="1" applyAlignment="1" applyProtection="1">
      <alignment horizontal="center" vertical="center" wrapText="1"/>
      <protection locked="0"/>
    </xf>
    <xf numFmtId="0" fontId="64" fillId="38" borderId="15" xfId="0" applyFont="1" applyFill="1" applyBorder="1" applyAlignment="1" applyProtection="1">
      <alignment horizontal="center" vertical="center" wrapText="1"/>
      <protection locked="0"/>
    </xf>
    <xf numFmtId="0" fontId="66" fillId="42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9" fillId="37" borderId="22" xfId="0" applyFont="1" applyFill="1" applyBorder="1" applyAlignment="1" applyProtection="1">
      <alignment horizontal="center" vertical="center" wrapText="1"/>
      <protection locked="0"/>
    </xf>
    <xf numFmtId="0" fontId="9" fillId="37" borderId="21" xfId="0" applyFont="1" applyFill="1" applyBorder="1" applyAlignment="1" applyProtection="1">
      <alignment horizontal="center" vertical="center" wrapText="1"/>
      <protection locked="0"/>
    </xf>
    <xf numFmtId="0" fontId="25" fillId="40" borderId="15" xfId="0" applyFont="1" applyFill="1" applyBorder="1" applyAlignment="1" applyProtection="1">
      <alignment horizontal="center" vertical="center" wrapText="1"/>
      <protection locked="0"/>
    </xf>
    <xf numFmtId="0" fontId="9" fillId="40" borderId="22" xfId="0" applyFont="1" applyFill="1" applyBorder="1" applyAlignment="1" applyProtection="1">
      <alignment horizontal="center" vertical="center" wrapText="1"/>
      <protection locked="0"/>
    </xf>
    <xf numFmtId="0" fontId="9" fillId="40" borderId="21" xfId="0" applyFont="1" applyFill="1" applyBorder="1" applyAlignment="1" applyProtection="1">
      <alignment horizontal="center" vertical="center" wrapText="1"/>
      <protection locked="0"/>
    </xf>
    <xf numFmtId="0" fontId="1" fillId="37" borderId="21" xfId="0" applyFont="1" applyFill="1" applyBorder="1" applyAlignment="1">
      <alignment horizontal="center" vertical="center" wrapText="1"/>
    </xf>
    <xf numFmtId="0" fontId="64" fillId="37" borderId="16" xfId="0" applyFont="1" applyFill="1" applyBorder="1" applyAlignment="1" applyProtection="1">
      <alignment horizontal="center" wrapText="1"/>
      <protection locked="0"/>
    </xf>
    <xf numFmtId="0" fontId="66" fillId="40" borderId="22" xfId="0" applyFont="1" applyFill="1" applyBorder="1" applyAlignment="1" applyProtection="1">
      <alignment horizontal="center" wrapText="1"/>
      <protection locked="0"/>
    </xf>
    <xf numFmtId="0" fontId="66" fillId="40" borderId="21" xfId="0" applyFont="1" applyFill="1" applyBorder="1" applyAlignment="1" applyProtection="1">
      <alignment horizontal="center" wrapText="1"/>
      <protection locked="0"/>
    </xf>
    <xf numFmtId="0" fontId="66" fillId="0" borderId="21" xfId="0" applyFont="1" applyBorder="1" applyAlignment="1">
      <alignment horizontal="center"/>
    </xf>
    <xf numFmtId="0" fontId="66" fillId="0" borderId="21" xfId="0" applyFont="1" applyBorder="1" applyAlignment="1">
      <alignment/>
    </xf>
    <xf numFmtId="0" fontId="16" fillId="37" borderId="16" xfId="0" applyFont="1" applyFill="1" applyBorder="1" applyAlignment="1" applyProtection="1">
      <alignment horizontal="center" wrapText="1"/>
      <protection locked="0"/>
    </xf>
    <xf numFmtId="0" fontId="9" fillId="40" borderId="22" xfId="0" applyFont="1" applyFill="1" applyBorder="1" applyAlignment="1" applyProtection="1">
      <alignment horizontal="center" wrapText="1"/>
      <protection locked="0"/>
    </xf>
    <xf numFmtId="0" fontId="9" fillId="40" borderId="21" xfId="0" applyFont="1" applyFill="1" applyBorder="1" applyAlignment="1" applyProtection="1">
      <alignment horizontal="center" wrapText="1"/>
      <protection locked="0"/>
    </xf>
    <xf numFmtId="0" fontId="9" fillId="37" borderId="22" xfId="0" applyFont="1" applyFill="1" applyBorder="1" applyAlignment="1" applyProtection="1">
      <alignment horizontal="center" wrapText="1"/>
      <protection locked="0"/>
    </xf>
    <xf numFmtId="0" fontId="9" fillId="37" borderId="21" xfId="0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14" fillId="0" borderId="0" xfId="0" applyNumberFormat="1" applyFont="1" applyAlignment="1" quotePrefix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40" borderId="21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 applyProtection="1">
      <alignment horizontal="center" vertical="center" wrapText="1"/>
      <protection locked="0"/>
    </xf>
    <xf numFmtId="0" fontId="9" fillId="43" borderId="17" xfId="0" applyFont="1" applyFill="1" applyBorder="1" applyAlignment="1" applyProtection="1">
      <alignment horizontal="center" vertical="center" wrapText="1"/>
      <protection locked="0"/>
    </xf>
    <xf numFmtId="49" fontId="14" fillId="0" borderId="0" xfId="48" applyNumberFormat="1" applyFont="1" applyAlignment="1" quotePrefix="1">
      <alignment horizontal="center" wrapText="1"/>
      <protection/>
    </xf>
    <xf numFmtId="0" fontId="16" fillId="44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rmale 2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esto descrittivo 2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0.28125" style="94" customWidth="1"/>
    <col min="3" max="3" width="10.140625" style="0" customWidth="1"/>
    <col min="4" max="4" width="13.00390625" style="0" customWidth="1"/>
    <col min="5" max="5" width="12.7109375" style="0" customWidth="1"/>
    <col min="6" max="6" width="12.28125" style="0" customWidth="1"/>
    <col min="7" max="7" width="6.28125" style="0" customWidth="1"/>
    <col min="8" max="8" width="11.28125" style="0" customWidth="1"/>
    <col min="10" max="10" width="15.140625" style="0" customWidth="1"/>
  </cols>
  <sheetData>
    <row r="1" spans="2:11" s="68" customFormat="1" ht="33.75" customHeight="1">
      <c r="B1" s="150" t="s">
        <v>136</v>
      </c>
      <c r="C1" s="151"/>
      <c r="D1" s="151"/>
      <c r="E1" s="151"/>
      <c r="F1" s="151"/>
      <c r="G1" s="151"/>
      <c r="H1" s="151"/>
      <c r="I1" s="151"/>
      <c r="J1" s="1"/>
      <c r="K1" s="1"/>
    </row>
    <row r="2" s="3" customFormat="1" ht="14.25">
      <c r="B2" s="90"/>
    </row>
    <row r="3" spans="2:4" ht="12.75">
      <c r="B3" s="69">
        <f>HYPERLINK("#Table1a!A1","Table 1a")</f>
        <v>0</v>
      </c>
      <c r="C3" s="70" t="s">
        <v>189</v>
      </c>
      <c r="D3" s="2"/>
    </row>
    <row r="4" spans="2:4" ht="12.75">
      <c r="B4" s="69">
        <f>HYPERLINK("#Table1b!A1","Table 1b")</f>
        <v>0</v>
      </c>
      <c r="C4" s="70" t="s">
        <v>191</v>
      </c>
      <c r="D4" s="2"/>
    </row>
    <row r="5" spans="2:4" ht="12.75">
      <c r="B5" s="69">
        <f>HYPERLINK("#Table1c!A1","Table 1c")</f>
        <v>0</v>
      </c>
      <c r="C5" s="70" t="s">
        <v>193</v>
      </c>
      <c r="D5" s="2"/>
    </row>
    <row r="6" spans="2:4" ht="12.75">
      <c r="B6" s="69">
        <f>HYPERLINK("#Table1d!A1","Table 1d")</f>
        <v>0</v>
      </c>
      <c r="C6" s="70" t="s">
        <v>195</v>
      </c>
      <c r="D6" s="2"/>
    </row>
    <row r="7" spans="2:4" ht="12.75">
      <c r="B7" s="69">
        <f>HYPERLINK("#Table1e!A1","Table 1e")</f>
        <v>0</v>
      </c>
      <c r="C7" s="70" t="s">
        <v>197</v>
      </c>
      <c r="D7" s="2"/>
    </row>
    <row r="8" spans="2:4" ht="12.75">
      <c r="B8" s="69">
        <f>HYPERLINK("#Table2!A1","Table 2")</f>
        <v>0</v>
      </c>
      <c r="C8" s="70" t="s">
        <v>199</v>
      </c>
      <c r="D8" s="2"/>
    </row>
    <row r="9" spans="2:4" ht="12.75">
      <c r="B9" s="69">
        <f>HYPERLINK("#Table3a!A1","Table 3a")</f>
        <v>0</v>
      </c>
      <c r="C9" s="70" t="s">
        <v>201</v>
      </c>
      <c r="D9" s="2"/>
    </row>
    <row r="10" spans="2:4" ht="12.75">
      <c r="B10" s="69">
        <f>HYPERLINK("#Table3b!A1","Table 3b")</f>
        <v>0</v>
      </c>
      <c r="C10" s="70" t="s">
        <v>203</v>
      </c>
      <c r="D10" s="2"/>
    </row>
    <row r="11" spans="2:4" ht="12.75">
      <c r="B11" s="69">
        <f>HYPERLINK("#Table3c!A1","Table 3c")</f>
        <v>0</v>
      </c>
      <c r="C11" s="70" t="s">
        <v>205</v>
      </c>
      <c r="D11" s="2"/>
    </row>
    <row r="12" spans="2:4" ht="12.75">
      <c r="B12" s="69">
        <f>HYPERLINK("#Table3d!A1","Table 3d")</f>
        <v>0</v>
      </c>
      <c r="C12" s="70" t="s">
        <v>207</v>
      </c>
      <c r="D12" s="2"/>
    </row>
    <row r="13" spans="2:4" ht="12.75">
      <c r="B13" s="69">
        <f>HYPERLINK("#Table4a!A1","Table 4a")</f>
        <v>0</v>
      </c>
      <c r="C13" s="70" t="s">
        <v>209</v>
      </c>
      <c r="D13" s="2"/>
    </row>
    <row r="14" spans="2:4" ht="12.75">
      <c r="B14" s="69">
        <f>HYPERLINK("#Table4a2!A1","Table 4a2")</f>
        <v>0</v>
      </c>
      <c r="C14" s="70" t="s">
        <v>211</v>
      </c>
      <c r="D14" s="2"/>
    </row>
    <row r="15" spans="2:4" ht="12.75">
      <c r="B15" s="69">
        <f>HYPERLINK("#Table4b!A1","Table 4b")</f>
        <v>0</v>
      </c>
      <c r="C15" s="70" t="s">
        <v>213</v>
      </c>
      <c r="D15" s="2"/>
    </row>
    <row r="16" spans="2:4" ht="12.75">
      <c r="B16" s="69">
        <f>HYPERLINK("#Table4b2!A1","Table 4b2")</f>
        <v>0</v>
      </c>
      <c r="C16" s="70" t="s">
        <v>215</v>
      </c>
      <c r="D16" s="2"/>
    </row>
    <row r="17" spans="2:4" ht="12.75">
      <c r="B17" s="69">
        <f>HYPERLINK("#Table4c!A1","Table 4c")</f>
        <v>0</v>
      </c>
      <c r="C17" s="70" t="s">
        <v>217</v>
      </c>
      <c r="D17" s="2"/>
    </row>
    <row r="18" spans="2:4" ht="12.75">
      <c r="B18" s="69">
        <f>HYPERLINK("#Table4c2!A1","Table 4c2")</f>
        <v>0</v>
      </c>
      <c r="C18" s="70" t="s">
        <v>219</v>
      </c>
      <c r="D18" s="2"/>
    </row>
    <row r="19" spans="2:4" ht="12.75">
      <c r="B19" s="69">
        <f>HYPERLINK("#Table4d!A1","Table 4d")</f>
        <v>0</v>
      </c>
      <c r="C19" s="70" t="s">
        <v>221</v>
      </c>
      <c r="D19" s="2"/>
    </row>
    <row r="20" spans="2:4" ht="12.75">
      <c r="B20" s="69">
        <f>HYPERLINK("#Table4d2!A1","Table 4d2")</f>
        <v>0</v>
      </c>
      <c r="C20" s="70" t="s">
        <v>223</v>
      </c>
      <c r="D20" s="2"/>
    </row>
    <row r="21" spans="2:4" ht="12.75">
      <c r="B21" s="69">
        <f>HYPERLINK("#Table4e!A1","Table 4e")</f>
        <v>0</v>
      </c>
      <c r="C21" s="70" t="s">
        <v>225</v>
      </c>
      <c r="D21" s="2"/>
    </row>
    <row r="22" spans="2:4" ht="12.75">
      <c r="B22" s="69">
        <f>HYPERLINK("#Table4e2!A1","Table 4e2")</f>
        <v>0</v>
      </c>
      <c r="C22" s="70" t="s">
        <v>227</v>
      </c>
      <c r="D22" s="2"/>
    </row>
    <row r="23" spans="2:4" ht="12.75">
      <c r="B23" s="69">
        <f>HYPERLINK("#Table4f!A1","Table 4f")</f>
        <v>0</v>
      </c>
      <c r="C23" s="70" t="s">
        <v>229</v>
      </c>
      <c r="D23" s="2"/>
    </row>
    <row r="24" spans="2:4" ht="12.75">
      <c r="B24" s="69">
        <f>HYPERLINK("#Table4f2!A1","Table 4f2")</f>
        <v>0</v>
      </c>
      <c r="C24" s="70" t="s">
        <v>231</v>
      </c>
      <c r="D24" s="2"/>
    </row>
    <row r="25" spans="2:4" ht="12.75">
      <c r="B25" s="69">
        <f>HYPERLINK("#Table5!A1","Table 5")</f>
        <v>0</v>
      </c>
      <c r="C25" s="70" t="s">
        <v>233</v>
      </c>
      <c r="D25" s="2"/>
    </row>
    <row r="26" spans="2:4" ht="12.75">
      <c r="B26" s="69">
        <f>HYPERLINK("#Table6a!A1","Table 6a")</f>
        <v>0</v>
      </c>
      <c r="C26" s="70" t="s">
        <v>235</v>
      </c>
      <c r="D26" s="2"/>
    </row>
    <row r="27" spans="2:4" ht="12.75">
      <c r="B27" s="69">
        <f>HYPERLINK("#Table6b!A1","Table 6b")</f>
        <v>0</v>
      </c>
      <c r="C27" s="70" t="s">
        <v>237</v>
      </c>
      <c r="D27" s="2"/>
    </row>
    <row r="28" spans="2:4" ht="12.75">
      <c r="B28" s="69">
        <f>HYPERLINK("#Table6a2!A1","Table 6a2")</f>
        <v>0</v>
      </c>
      <c r="C28" s="70" t="s">
        <v>239</v>
      </c>
      <c r="D28" s="2"/>
    </row>
    <row r="29" spans="2:4" ht="12.75">
      <c r="B29" s="69">
        <f>HYPERLINK("#Table6b2!A1","Table 6b2")</f>
        <v>0</v>
      </c>
      <c r="C29" s="70" t="s">
        <v>241</v>
      </c>
      <c r="D29" s="2"/>
    </row>
    <row r="30" spans="2:4" ht="12.75">
      <c r="B30" s="69">
        <f>HYPERLINK("#Table6c!A1","Table 6c")</f>
        <v>0</v>
      </c>
      <c r="C30" s="70" t="s">
        <v>243</v>
      </c>
      <c r="D30" s="2"/>
    </row>
    <row r="31" spans="2:4" ht="12.75">
      <c r="B31" s="69">
        <f>HYPERLINK("#Table6d!A1","Table 6d")</f>
        <v>0</v>
      </c>
      <c r="C31" s="70" t="s">
        <v>245</v>
      </c>
      <c r="D31" s="2"/>
    </row>
    <row r="32" spans="2:4" ht="12.75">
      <c r="B32" s="69">
        <f>HYPERLINK("#Table7a!A1","Table 7a")</f>
        <v>0</v>
      </c>
      <c r="C32" s="70" t="s">
        <v>247</v>
      </c>
      <c r="D32" s="2"/>
    </row>
    <row r="33" spans="2:4" ht="12.75">
      <c r="B33" s="69">
        <f>HYPERLINK("#Table7b!A1","Table 7b")</f>
        <v>0</v>
      </c>
      <c r="C33" s="70" t="s">
        <v>249</v>
      </c>
      <c r="D33" s="2"/>
    </row>
    <row r="34" spans="2:3" ht="12.75">
      <c r="B34" s="69">
        <f>HYPERLINK("#Table7d!A1","Table 7d")</f>
        <v>0</v>
      </c>
      <c r="C34" s="70" t="s">
        <v>251</v>
      </c>
    </row>
    <row r="35" spans="2:3" ht="12.75">
      <c r="B35" s="69">
        <f>HYPERLINK("#Table7c!A1","Table 7c")</f>
        <v>0</v>
      </c>
      <c r="C35" s="70" t="s">
        <v>253</v>
      </c>
    </row>
    <row r="36" spans="2:3" ht="12.75">
      <c r="B36" s="69">
        <f>HYPERLINK("#Table8a!A1","Table 8a")</f>
        <v>0</v>
      </c>
      <c r="C36" s="70" t="s">
        <v>16</v>
      </c>
    </row>
    <row r="37" spans="2:3" ht="12.75">
      <c r="B37" s="69">
        <f>HYPERLINK("#Table8b!A1","Table 8b")</f>
        <v>0</v>
      </c>
      <c r="C37" s="70" t="s">
        <v>256</v>
      </c>
    </row>
    <row r="38" spans="2:3" ht="12.75">
      <c r="B38" s="69">
        <f>HYPERLINK("#Table9a!A1","Table 9a")</f>
        <v>0</v>
      </c>
      <c r="C38" s="70" t="s">
        <v>187</v>
      </c>
    </row>
    <row r="39" spans="2:3" ht="12.75">
      <c r="B39" s="69">
        <f>HYPERLINK("#Table9b!A1","Table 9b")</f>
        <v>0</v>
      </c>
      <c r="C39" s="70" t="s">
        <v>259</v>
      </c>
    </row>
    <row r="40" spans="2:3" ht="12.75">
      <c r="B40" s="69">
        <f>HYPERLINK("#Table10a!A1","Table 10a")</f>
        <v>0</v>
      </c>
      <c r="C40" s="70" t="s">
        <v>261</v>
      </c>
    </row>
    <row r="41" spans="2:3" ht="12.75">
      <c r="B41" s="69">
        <f>HYPERLINK("#Table10b!A1","Table 10b")</f>
        <v>0</v>
      </c>
      <c r="C41" s="70" t="s">
        <v>263</v>
      </c>
    </row>
    <row r="42" spans="2:3" ht="12.75">
      <c r="B42" s="69">
        <f>HYPERLINK("#Table10c!A1","Table 10c")</f>
        <v>0</v>
      </c>
      <c r="C42" s="70" t="s">
        <v>265</v>
      </c>
    </row>
    <row r="43" spans="2:3" ht="12.75">
      <c r="B43" s="69">
        <f>HYPERLINK("#Table10d!A1","Table 10d")</f>
        <v>0</v>
      </c>
      <c r="C43" s="70" t="s">
        <v>267</v>
      </c>
    </row>
    <row r="44" spans="2:3" ht="12.75">
      <c r="B44" s="69">
        <f>HYPERLINK("#Table11a!A1","Table 11a")</f>
        <v>0</v>
      </c>
      <c r="C44" s="70" t="s">
        <v>269</v>
      </c>
    </row>
    <row r="45" spans="2:3" ht="12.75">
      <c r="B45" s="69">
        <f>HYPERLINK("#Table11b!A1","Table 11b")</f>
        <v>0</v>
      </c>
      <c r="C45" s="70" t="s">
        <v>271</v>
      </c>
    </row>
    <row r="46" spans="2:3" ht="12.75">
      <c r="B46" s="69">
        <f>HYPERLINK("#Table12!A1","Table 12")</f>
        <v>0</v>
      </c>
      <c r="C46" s="70" t="s">
        <v>273</v>
      </c>
    </row>
    <row r="47" spans="2:3" ht="12.75">
      <c r="B47" s="69">
        <f>HYPERLINK("#Table13a!A1","Table 13a")</f>
        <v>0</v>
      </c>
      <c r="C47" s="70" t="s">
        <v>275</v>
      </c>
    </row>
    <row r="48" spans="2:3" ht="12.75">
      <c r="B48" s="69">
        <f>HYPERLINK("#Table13b!A1","Table 13b")</f>
        <v>0</v>
      </c>
      <c r="C48" s="70" t="s">
        <v>277</v>
      </c>
    </row>
    <row r="49" spans="2:3" ht="12.75">
      <c r="B49" s="69">
        <f>HYPERLINK("#Table14a!A1","Table 14a")</f>
        <v>0</v>
      </c>
      <c r="C49" s="70" t="s">
        <v>279</v>
      </c>
    </row>
    <row r="50" spans="2:3" ht="12.75">
      <c r="B50" s="69">
        <f>HYPERLINK("#Table14b!A1","Table 14b")</f>
        <v>0</v>
      </c>
      <c r="C50" s="70" t="s">
        <v>281</v>
      </c>
    </row>
    <row r="51" spans="2:3" ht="12.75">
      <c r="B51" s="69">
        <f>HYPERLINK("#Table15a!A1","Table 15a")</f>
        <v>0</v>
      </c>
      <c r="C51" s="70" t="s">
        <v>283</v>
      </c>
    </row>
    <row r="52" spans="2:3" ht="12.75">
      <c r="B52" s="69">
        <f>HYPERLINK("#Table15b!A1","Table 15b")</f>
        <v>0</v>
      </c>
      <c r="C52" s="70" t="s">
        <v>285</v>
      </c>
    </row>
    <row r="53" spans="2:3" ht="12.75">
      <c r="B53" s="69">
        <f>HYPERLINK("#Table16a!A1","Table 16a")</f>
        <v>0</v>
      </c>
      <c r="C53" s="70" t="s">
        <v>287</v>
      </c>
    </row>
    <row r="54" spans="2:3" ht="12.75">
      <c r="B54" s="69">
        <f>HYPERLINK("#Table16b!A1","Table 16b")</f>
        <v>0</v>
      </c>
      <c r="C54" s="70" t="s">
        <v>288</v>
      </c>
    </row>
    <row r="55" spans="2:3" ht="12.75">
      <c r="B55" s="69">
        <f>HYPERLINK("#Table17!A1","Table 17")</f>
        <v>0</v>
      </c>
      <c r="C55" s="70" t="s">
        <v>290</v>
      </c>
    </row>
    <row r="56" spans="2:3" ht="12.75">
      <c r="B56" s="69">
        <f>HYPERLINK("#Table18a!A1","Table 18a")</f>
        <v>0</v>
      </c>
      <c r="C56" s="70" t="s">
        <v>292</v>
      </c>
    </row>
    <row r="57" spans="2:3" ht="12.75">
      <c r="B57" s="69">
        <f>HYPERLINK("#Table18b!A1","Table 18b")</f>
        <v>0</v>
      </c>
      <c r="C57" s="70" t="s">
        <v>294</v>
      </c>
    </row>
    <row r="58" spans="2:3" ht="12.75">
      <c r="B58" s="69">
        <f>HYPERLINK("#Table19a!A1","Table 19a")</f>
        <v>0</v>
      </c>
      <c r="C58" s="70" t="s">
        <v>178</v>
      </c>
    </row>
    <row r="59" spans="2:3" ht="12.75">
      <c r="B59" s="69">
        <f>HYPERLINK("#Table19b!A1","Table 19b")</f>
        <v>0</v>
      </c>
      <c r="C59" s="70" t="s">
        <v>297</v>
      </c>
    </row>
    <row r="60" spans="2:3" ht="12.75">
      <c r="B60" s="69">
        <f>HYPERLINK("#Table20!A1","Table 20")</f>
        <v>0</v>
      </c>
      <c r="C60" s="70" t="s">
        <v>186</v>
      </c>
    </row>
    <row r="61" ht="12.75">
      <c r="B61" s="69">
        <f>HYPERLINK("#Contacts!A1","Contacts")</f>
        <v>0</v>
      </c>
    </row>
  </sheetData>
  <sheetProtection/>
  <mergeCells count="1">
    <mergeCell ref="B1:I1"/>
  </mergeCells>
  <hyperlinks>
    <hyperlink ref="B3" location="Table1a!TABLE" display="Table 1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5" width="12.7109375" style="0" customWidth="1"/>
    <col min="6" max="6" width="11.7109375" style="0" customWidth="1"/>
    <col min="7" max="9" width="12.7109375" style="0" customWidth="1"/>
    <col min="10" max="10" width="11.7109375" style="0" customWidth="1"/>
    <col min="11" max="11" width="15.140625" style="0" customWidth="1"/>
    <col min="14" max="14" width="11.7109375" style="0" customWidth="1"/>
  </cols>
  <sheetData>
    <row r="1" spans="2:17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2:17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2:17" s="3" customFormat="1" ht="15.75" customHeight="1">
      <c r="B3" s="154" t="s">
        <v>438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2:10" s="3" customFormat="1" ht="12.75" customHeight="1">
      <c r="B4" s="161" t="s">
        <v>1</v>
      </c>
      <c r="C4" s="162"/>
      <c r="D4" s="162"/>
      <c r="E4" s="162"/>
      <c r="F4" s="162"/>
      <c r="G4" s="162"/>
      <c r="H4" s="162"/>
      <c r="I4" s="162"/>
      <c r="J4" s="91"/>
    </row>
    <row r="5" spans="2:17" s="3" customFormat="1" ht="12" customHeight="1">
      <c r="B5" s="166" t="s">
        <v>168</v>
      </c>
      <c r="C5" s="174" t="s">
        <v>126</v>
      </c>
      <c r="D5" s="175"/>
      <c r="E5" s="175"/>
      <c r="F5" s="176"/>
      <c r="G5" s="175"/>
      <c r="H5" s="175"/>
      <c r="I5" s="175"/>
      <c r="J5" s="176"/>
      <c r="K5" s="175"/>
      <c r="L5" s="175"/>
      <c r="M5" s="175"/>
      <c r="N5" s="176"/>
      <c r="O5" s="175"/>
      <c r="P5" s="175"/>
      <c r="Q5" s="175"/>
    </row>
    <row r="6" spans="2:17" s="3" customFormat="1" ht="33" customHeight="1">
      <c r="B6" s="168"/>
      <c r="C6" s="163" t="s">
        <v>110</v>
      </c>
      <c r="D6" s="172"/>
      <c r="E6" s="172"/>
      <c r="F6" s="173"/>
      <c r="G6" s="163" t="s">
        <v>90</v>
      </c>
      <c r="H6" s="172"/>
      <c r="I6" s="172"/>
      <c r="J6" s="173"/>
      <c r="K6" s="163" t="s">
        <v>146</v>
      </c>
      <c r="L6" s="172"/>
      <c r="M6" s="172"/>
      <c r="N6" s="173"/>
      <c r="O6" s="171" t="s">
        <v>92</v>
      </c>
      <c r="P6" s="169" t="s">
        <v>93</v>
      </c>
      <c r="Q6" s="169" t="s">
        <v>94</v>
      </c>
    </row>
    <row r="7" spans="2:17" s="3" customFormat="1" ht="36">
      <c r="B7" s="167"/>
      <c r="C7" s="116" t="s">
        <v>144</v>
      </c>
      <c r="D7" s="116" t="s">
        <v>145</v>
      </c>
      <c r="E7" s="116" t="s">
        <v>4</v>
      </c>
      <c r="F7" s="101" t="s">
        <v>24</v>
      </c>
      <c r="G7" s="116" t="s">
        <v>144</v>
      </c>
      <c r="H7" s="116" t="s">
        <v>145</v>
      </c>
      <c r="I7" s="116" t="s">
        <v>4</v>
      </c>
      <c r="J7" s="101" t="s">
        <v>24</v>
      </c>
      <c r="K7" s="116" t="s">
        <v>144</v>
      </c>
      <c r="L7" s="116" t="s">
        <v>145</v>
      </c>
      <c r="M7" s="116" t="s">
        <v>4</v>
      </c>
      <c r="N7" s="101" t="s">
        <v>24</v>
      </c>
      <c r="O7" s="170"/>
      <c r="P7" s="170"/>
      <c r="Q7" s="170"/>
    </row>
    <row r="8" spans="2:17" ht="12.75">
      <c r="B8" s="17" t="s">
        <v>302</v>
      </c>
      <c r="C8" s="127">
        <v>0</v>
      </c>
      <c r="D8" s="128">
        <v>784.7</v>
      </c>
      <c r="E8" s="23">
        <v>784.7</v>
      </c>
      <c r="F8" s="16" t="s">
        <v>436</v>
      </c>
      <c r="G8" s="41">
        <v>0</v>
      </c>
      <c r="H8" s="128">
        <v>0</v>
      </c>
      <c r="I8" s="23">
        <v>0</v>
      </c>
      <c r="J8" s="92">
        <v>0</v>
      </c>
      <c r="K8" s="41">
        <v>0</v>
      </c>
      <c r="L8" s="128">
        <v>0.52</v>
      </c>
      <c r="M8" s="23">
        <v>0.52</v>
      </c>
      <c r="N8" s="16" t="s">
        <v>436</v>
      </c>
      <c r="O8" s="23">
        <v>0</v>
      </c>
      <c r="P8" s="23">
        <v>785.22</v>
      </c>
      <c r="Q8" s="23">
        <v>785.22</v>
      </c>
    </row>
    <row r="9" spans="2:17" ht="12.75">
      <c r="B9" s="17" t="s">
        <v>388</v>
      </c>
      <c r="C9" s="127">
        <v>0</v>
      </c>
      <c r="D9" s="128">
        <v>0</v>
      </c>
      <c r="E9" s="23">
        <v>0</v>
      </c>
      <c r="F9" s="16">
        <v>0</v>
      </c>
      <c r="G9" s="41">
        <v>24.1</v>
      </c>
      <c r="H9" s="128">
        <v>0</v>
      </c>
      <c r="I9" s="23">
        <v>24.1</v>
      </c>
      <c r="J9" s="92" t="s">
        <v>436</v>
      </c>
      <c r="K9" s="41">
        <v>1064.51</v>
      </c>
      <c r="L9" s="128">
        <v>0</v>
      </c>
      <c r="M9" s="23">
        <v>1064.51</v>
      </c>
      <c r="N9" s="16">
        <v>9053.1</v>
      </c>
      <c r="O9" s="23">
        <v>1088.61</v>
      </c>
      <c r="P9" s="23">
        <v>0</v>
      </c>
      <c r="Q9" s="23">
        <v>1088.61</v>
      </c>
    </row>
    <row r="10" spans="2:17" ht="12.75">
      <c r="B10" s="17" t="s">
        <v>392</v>
      </c>
      <c r="C10" s="127">
        <v>0</v>
      </c>
      <c r="D10" s="128">
        <v>0</v>
      </c>
      <c r="E10" s="23">
        <v>0</v>
      </c>
      <c r="F10" s="16">
        <v>0</v>
      </c>
      <c r="G10" s="41">
        <v>0</v>
      </c>
      <c r="H10" s="128">
        <v>0</v>
      </c>
      <c r="I10" s="23">
        <v>0</v>
      </c>
      <c r="J10" s="92">
        <v>0</v>
      </c>
      <c r="K10" s="41">
        <v>0.74</v>
      </c>
      <c r="L10" s="128">
        <v>0</v>
      </c>
      <c r="M10" s="23">
        <v>0.74</v>
      </c>
      <c r="N10" s="16" t="s">
        <v>436</v>
      </c>
      <c r="O10" s="23">
        <v>0.74</v>
      </c>
      <c r="P10" s="23">
        <v>0</v>
      </c>
      <c r="Q10" s="23">
        <v>0.74</v>
      </c>
    </row>
    <row r="11" spans="2:17" ht="12.75">
      <c r="B11" s="17" t="s">
        <v>357</v>
      </c>
      <c r="C11" s="127">
        <v>0</v>
      </c>
      <c r="D11" s="128">
        <v>0</v>
      </c>
      <c r="E11" s="23">
        <v>0</v>
      </c>
      <c r="F11" s="16">
        <v>-100</v>
      </c>
      <c r="G11" s="41">
        <v>0</v>
      </c>
      <c r="H11" s="128">
        <v>0</v>
      </c>
      <c r="I11" s="23">
        <v>0</v>
      </c>
      <c r="J11" s="92">
        <v>0</v>
      </c>
      <c r="K11" s="41">
        <v>0</v>
      </c>
      <c r="L11" s="128">
        <v>0</v>
      </c>
      <c r="M11" s="23">
        <v>0</v>
      </c>
      <c r="N11" s="16">
        <v>-100</v>
      </c>
      <c r="O11" s="23">
        <v>0</v>
      </c>
      <c r="P11" s="23">
        <v>0</v>
      </c>
      <c r="Q11" s="23">
        <v>0</v>
      </c>
    </row>
    <row r="12" spans="2:17" ht="12.75">
      <c r="B12" s="17" t="s">
        <v>316</v>
      </c>
      <c r="C12" s="127">
        <v>0</v>
      </c>
      <c r="D12" s="128">
        <v>0</v>
      </c>
      <c r="E12" s="23">
        <v>0</v>
      </c>
      <c r="F12" s="16">
        <v>0</v>
      </c>
      <c r="G12" s="41">
        <v>0</v>
      </c>
      <c r="H12" s="128">
        <v>0</v>
      </c>
      <c r="I12" s="23">
        <v>0</v>
      </c>
      <c r="J12" s="92">
        <v>0</v>
      </c>
      <c r="K12" s="41">
        <v>0</v>
      </c>
      <c r="L12" s="128">
        <v>0</v>
      </c>
      <c r="M12" s="23">
        <v>0</v>
      </c>
      <c r="N12" s="16">
        <v>0</v>
      </c>
      <c r="O12" s="23">
        <v>0</v>
      </c>
      <c r="P12" s="23">
        <v>0</v>
      </c>
      <c r="Q12" s="23">
        <v>0</v>
      </c>
    </row>
    <row r="13" spans="2:17" ht="12.75">
      <c r="B13" s="17" t="s">
        <v>318</v>
      </c>
      <c r="C13" s="127">
        <v>0</v>
      </c>
      <c r="D13" s="128">
        <v>447.8</v>
      </c>
      <c r="E13" s="23">
        <v>447.8</v>
      </c>
      <c r="F13" s="16" t="s">
        <v>436</v>
      </c>
      <c r="G13" s="41">
        <v>0</v>
      </c>
      <c r="H13" s="128">
        <v>0</v>
      </c>
      <c r="I13" s="23">
        <v>0</v>
      </c>
      <c r="J13" s="92">
        <v>0</v>
      </c>
      <c r="K13" s="41">
        <v>0</v>
      </c>
      <c r="L13" s="128">
        <v>0</v>
      </c>
      <c r="M13" s="23">
        <v>0</v>
      </c>
      <c r="N13" s="16">
        <v>0</v>
      </c>
      <c r="O13" s="23">
        <v>0</v>
      </c>
      <c r="P13" s="23">
        <v>447.8</v>
      </c>
      <c r="Q13" s="23">
        <v>447.8</v>
      </c>
    </row>
    <row r="14" spans="2:17" ht="12.75">
      <c r="B14" s="17" t="s">
        <v>397</v>
      </c>
      <c r="C14" s="127">
        <v>109.25</v>
      </c>
      <c r="D14" s="128">
        <v>0</v>
      </c>
      <c r="E14" s="23">
        <v>109.25</v>
      </c>
      <c r="F14" s="16">
        <v>3961.3</v>
      </c>
      <c r="G14" s="41">
        <v>0</v>
      </c>
      <c r="H14" s="128">
        <v>0</v>
      </c>
      <c r="I14" s="23">
        <v>0</v>
      </c>
      <c r="J14" s="92">
        <v>0</v>
      </c>
      <c r="K14" s="41">
        <v>2088.98</v>
      </c>
      <c r="L14" s="128">
        <v>0</v>
      </c>
      <c r="M14" s="23">
        <v>2088.98</v>
      </c>
      <c r="N14" s="16">
        <v>1237.2</v>
      </c>
      <c r="O14" s="23">
        <v>2198.23</v>
      </c>
      <c r="P14" s="23">
        <v>0</v>
      </c>
      <c r="Q14" s="23">
        <v>2198.23</v>
      </c>
    </row>
    <row r="15" spans="2:17" ht="12.75">
      <c r="B15" s="17" t="s">
        <v>330</v>
      </c>
      <c r="C15" s="127">
        <v>0</v>
      </c>
      <c r="D15" s="128">
        <v>0</v>
      </c>
      <c r="E15" s="23">
        <v>0</v>
      </c>
      <c r="F15" s="16">
        <v>0</v>
      </c>
      <c r="G15" s="41">
        <v>0</v>
      </c>
      <c r="H15" s="128">
        <v>0</v>
      </c>
      <c r="I15" s="23">
        <v>0</v>
      </c>
      <c r="J15" s="92">
        <v>0</v>
      </c>
      <c r="K15" s="41">
        <v>0</v>
      </c>
      <c r="L15" s="128">
        <v>0</v>
      </c>
      <c r="M15" s="23">
        <v>0</v>
      </c>
      <c r="N15" s="16">
        <v>0</v>
      </c>
      <c r="O15" s="23">
        <v>0</v>
      </c>
      <c r="P15" s="23">
        <v>0</v>
      </c>
      <c r="Q15" s="23">
        <v>0</v>
      </c>
    </row>
    <row r="16" spans="2:17" ht="12.75">
      <c r="B16" s="17" t="s">
        <v>366</v>
      </c>
      <c r="C16" s="127">
        <v>0</v>
      </c>
      <c r="D16" s="128">
        <v>0</v>
      </c>
      <c r="E16" s="23">
        <v>0</v>
      </c>
      <c r="F16" s="16">
        <v>0</v>
      </c>
      <c r="G16" s="41">
        <v>0</v>
      </c>
      <c r="H16" s="128">
        <v>0</v>
      </c>
      <c r="I16" s="23">
        <v>0</v>
      </c>
      <c r="J16" s="92">
        <v>0</v>
      </c>
      <c r="K16" s="41">
        <v>0</v>
      </c>
      <c r="L16" s="128">
        <v>0</v>
      </c>
      <c r="M16" s="23">
        <v>0</v>
      </c>
      <c r="N16" s="16">
        <v>0</v>
      </c>
      <c r="O16" s="23">
        <v>0</v>
      </c>
      <c r="P16" s="23">
        <v>0</v>
      </c>
      <c r="Q16" s="23">
        <v>0</v>
      </c>
    </row>
    <row r="17" spans="2:17" ht="12.75">
      <c r="B17" s="17" t="s">
        <v>332</v>
      </c>
      <c r="C17" s="127">
        <v>0</v>
      </c>
      <c r="D17" s="128">
        <v>0</v>
      </c>
      <c r="E17" s="23">
        <v>0</v>
      </c>
      <c r="F17" s="16">
        <v>0</v>
      </c>
      <c r="G17" s="41">
        <v>0</v>
      </c>
      <c r="H17" s="128">
        <v>0</v>
      </c>
      <c r="I17" s="23">
        <v>0</v>
      </c>
      <c r="J17" s="92">
        <v>0</v>
      </c>
      <c r="K17" s="41">
        <v>758.4</v>
      </c>
      <c r="L17" s="128">
        <v>0</v>
      </c>
      <c r="M17" s="23">
        <v>758.4</v>
      </c>
      <c r="N17" s="16">
        <v>45.1</v>
      </c>
      <c r="O17" s="23">
        <v>758.4</v>
      </c>
      <c r="P17" s="23">
        <v>0</v>
      </c>
      <c r="Q17" s="23">
        <v>758.4</v>
      </c>
    </row>
    <row r="18" spans="2:17" ht="12.75">
      <c r="B18" s="17" t="s">
        <v>342</v>
      </c>
      <c r="C18" s="127">
        <v>0</v>
      </c>
      <c r="D18" s="128">
        <v>0</v>
      </c>
      <c r="E18" s="23">
        <v>0</v>
      </c>
      <c r="F18" s="16">
        <v>0</v>
      </c>
      <c r="G18" s="41">
        <v>0</v>
      </c>
      <c r="H18" s="128">
        <v>0</v>
      </c>
      <c r="I18" s="23">
        <v>0</v>
      </c>
      <c r="J18" s="92">
        <v>0</v>
      </c>
      <c r="K18" s="41">
        <v>0</v>
      </c>
      <c r="L18" s="128">
        <v>0</v>
      </c>
      <c r="M18" s="23">
        <v>0</v>
      </c>
      <c r="N18" s="16">
        <v>0</v>
      </c>
      <c r="O18" s="23">
        <v>0</v>
      </c>
      <c r="P18" s="23">
        <v>0</v>
      </c>
      <c r="Q18" s="23">
        <v>0</v>
      </c>
    </row>
    <row r="19" spans="2:17" ht="12.75">
      <c r="B19" s="17" t="s">
        <v>344</v>
      </c>
      <c r="C19" s="127">
        <v>0</v>
      </c>
      <c r="D19" s="128">
        <v>0</v>
      </c>
      <c r="E19" s="23">
        <v>0</v>
      </c>
      <c r="F19" s="16">
        <v>0</v>
      </c>
      <c r="G19" s="41">
        <v>0</v>
      </c>
      <c r="H19" s="128">
        <v>0</v>
      </c>
      <c r="I19" s="23">
        <v>0</v>
      </c>
      <c r="J19" s="92">
        <v>0</v>
      </c>
      <c r="K19" s="41">
        <v>0</v>
      </c>
      <c r="L19" s="128">
        <v>0</v>
      </c>
      <c r="M19" s="23">
        <v>0</v>
      </c>
      <c r="N19" s="16">
        <v>0</v>
      </c>
      <c r="O19" s="23">
        <v>0</v>
      </c>
      <c r="P19" s="23">
        <v>0</v>
      </c>
      <c r="Q19" s="23">
        <v>0</v>
      </c>
    </row>
    <row r="20" spans="2:17" ht="12.75">
      <c r="B20" s="17" t="s">
        <v>380</v>
      </c>
      <c r="C20" s="127">
        <v>0</v>
      </c>
      <c r="D20" s="128">
        <v>0</v>
      </c>
      <c r="E20" s="23">
        <v>0</v>
      </c>
      <c r="F20" s="16">
        <v>0</v>
      </c>
      <c r="G20" s="41">
        <v>0</v>
      </c>
      <c r="H20" s="128">
        <v>0</v>
      </c>
      <c r="I20" s="23">
        <v>0</v>
      </c>
      <c r="J20" s="92">
        <v>-100</v>
      </c>
      <c r="K20" s="41">
        <v>20.7</v>
      </c>
      <c r="L20" s="128">
        <v>0</v>
      </c>
      <c r="M20" s="23">
        <v>20.7</v>
      </c>
      <c r="N20" s="16">
        <v>34.2</v>
      </c>
      <c r="O20" s="23">
        <v>20.7</v>
      </c>
      <c r="P20" s="23">
        <v>0</v>
      </c>
      <c r="Q20" s="23">
        <v>20.7</v>
      </c>
    </row>
    <row r="21" spans="2:17" ht="12.75">
      <c r="B21" s="17" t="s">
        <v>346</v>
      </c>
      <c r="C21" s="127">
        <v>0</v>
      </c>
      <c r="D21" s="128">
        <v>0</v>
      </c>
      <c r="E21" s="23">
        <v>0</v>
      </c>
      <c r="F21" s="16">
        <v>0</v>
      </c>
      <c r="G21" s="41">
        <v>0</v>
      </c>
      <c r="H21" s="128">
        <v>0</v>
      </c>
      <c r="I21" s="23">
        <v>0</v>
      </c>
      <c r="J21" s="92">
        <v>0</v>
      </c>
      <c r="K21" s="41">
        <v>0</v>
      </c>
      <c r="L21" s="128">
        <v>0</v>
      </c>
      <c r="M21" s="23">
        <v>0</v>
      </c>
      <c r="N21" s="16">
        <v>0</v>
      </c>
      <c r="O21" s="23">
        <v>0</v>
      </c>
      <c r="P21" s="23">
        <v>0</v>
      </c>
      <c r="Q21" s="23">
        <v>0</v>
      </c>
    </row>
    <row r="22" spans="2:17" ht="12.75">
      <c r="B22" s="17" t="s">
        <v>433</v>
      </c>
      <c r="C22" s="127">
        <v>109.25</v>
      </c>
      <c r="D22" s="128">
        <v>1232.5</v>
      </c>
      <c r="E22" s="23">
        <v>1341.75</v>
      </c>
      <c r="F22" s="16" t="s">
        <v>88</v>
      </c>
      <c r="G22" s="41">
        <v>24.1</v>
      </c>
      <c r="H22" s="128">
        <v>0</v>
      </c>
      <c r="I22" s="23">
        <v>24.1</v>
      </c>
      <c r="J22" s="92" t="s">
        <v>88</v>
      </c>
      <c r="K22" s="41">
        <v>3933.33</v>
      </c>
      <c r="L22" s="128">
        <v>0.52</v>
      </c>
      <c r="M22" s="23">
        <v>3933.85</v>
      </c>
      <c r="N22" s="16" t="s">
        <v>88</v>
      </c>
      <c r="O22" s="23">
        <v>4066.68</v>
      </c>
      <c r="P22" s="23">
        <v>1233.02</v>
      </c>
      <c r="Q22" s="23">
        <v>5299.7</v>
      </c>
    </row>
    <row r="25" spans="1:17" ht="12" customHeight="1">
      <c r="B25" s="166" t="s">
        <v>348</v>
      </c>
      <c r="C25" s="174" t="s">
        <v>126</v>
      </c>
      <c r="D25" s="175" t="s">
        <v>88</v>
      </c>
      <c r="E25" s="175" t="s">
        <v>88</v>
      </c>
      <c r="F25" s="176" t="s">
        <v>88</v>
      </c>
      <c r="G25" s="175" t="s">
        <v>88</v>
      </c>
      <c r="H25" s="175" t="s">
        <v>88</v>
      </c>
      <c r="I25" s="175" t="s">
        <v>88</v>
      </c>
      <c r="J25" s="176" t="s">
        <v>88</v>
      </c>
      <c r="K25" s="175" t="s">
        <v>88</v>
      </c>
      <c r="L25" s="175" t="s">
        <v>88</v>
      </c>
      <c r="M25" s="175" t="s">
        <v>88</v>
      </c>
      <c r="N25" s="176" t="s">
        <v>88</v>
      </c>
      <c r="O25" s="175" t="s">
        <v>88</v>
      </c>
      <c r="P25" s="175" t="s">
        <v>88</v>
      </c>
      <c r="Q25" s="175" t="s">
        <v>88</v>
      </c>
    </row>
    <row r="26" spans="1:17" ht="33" customHeight="1">
      <c r="B26" s="168" t="s">
        <v>348</v>
      </c>
      <c r="C26" s="163" t="s">
        <v>110</v>
      </c>
      <c r="D26" s="172" t="s">
        <v>88</v>
      </c>
      <c r="E26" s="172" t="s">
        <v>88</v>
      </c>
      <c r="F26" s="173" t="s">
        <v>88</v>
      </c>
      <c r="G26" s="163" t="s">
        <v>90</v>
      </c>
      <c r="H26" s="172" t="s">
        <v>88</v>
      </c>
      <c r="I26" s="172" t="s">
        <v>88</v>
      </c>
      <c r="J26" s="173" t="s">
        <v>88</v>
      </c>
      <c r="K26" s="163" t="s">
        <v>146</v>
      </c>
      <c r="L26" s="172" t="s">
        <v>88</v>
      </c>
      <c r="M26" s="172" t="s">
        <v>88</v>
      </c>
      <c r="N26" s="173" t="s">
        <v>88</v>
      </c>
      <c r="O26" s="171" t="s">
        <v>92</v>
      </c>
      <c r="P26" s="169" t="s">
        <v>93</v>
      </c>
      <c r="Q26" s="169" t="s">
        <v>94</v>
      </c>
    </row>
    <row r="27" spans="1:17" ht="36" customHeight="1">
      <c r="B27" s="167" t="s">
        <v>348</v>
      </c>
      <c r="C27" s="116" t="s">
        <v>144</v>
      </c>
      <c r="D27" s="116" t="s">
        <v>145</v>
      </c>
      <c r="E27" s="116" t="s">
        <v>4</v>
      </c>
      <c r="F27" s="101" t="s">
        <v>24</v>
      </c>
      <c r="G27" s="116" t="s">
        <v>144</v>
      </c>
      <c r="H27" s="116" t="s">
        <v>145</v>
      </c>
      <c r="I27" s="116" t="s">
        <v>4</v>
      </c>
      <c r="J27" s="101" t="s">
        <v>24</v>
      </c>
      <c r="K27" s="116" t="s">
        <v>144</v>
      </c>
      <c r="L27" s="116" t="s">
        <v>145</v>
      </c>
      <c r="M27" s="116" t="s">
        <v>4</v>
      </c>
      <c r="N27" s="101" t="s">
        <v>24</v>
      </c>
      <c r="O27" s="170" t="s">
        <v>88</v>
      </c>
      <c r="P27" s="170" t="s">
        <v>88</v>
      </c>
      <c r="Q27" s="170" t="s">
        <v>88</v>
      </c>
    </row>
    <row r="28" spans="2:17" ht="12.75">
      <c r="B28" s="17" t="s">
        <v>384</v>
      </c>
      <c r="C28" s="127">
        <v>23.39</v>
      </c>
      <c r="D28" s="128">
        <v>0</v>
      </c>
      <c r="E28" s="23">
        <v>23.39</v>
      </c>
      <c r="F28" s="16">
        <v>78.7</v>
      </c>
      <c r="G28" s="41">
        <v>0</v>
      </c>
      <c r="H28" s="128">
        <v>0</v>
      </c>
      <c r="I28" s="23">
        <v>0</v>
      </c>
      <c r="J28" s="92">
        <v>0</v>
      </c>
      <c r="K28" s="41">
        <v>73.72</v>
      </c>
      <c r="L28" s="128">
        <v>0</v>
      </c>
      <c r="M28" s="23">
        <v>73.72</v>
      </c>
      <c r="N28" s="16">
        <v>121.1</v>
      </c>
      <c r="O28" s="23">
        <v>97.11</v>
      </c>
      <c r="P28" s="23">
        <v>0</v>
      </c>
      <c r="Q28" s="23">
        <v>97.11</v>
      </c>
    </row>
    <row r="29" spans="2:17" ht="12.75">
      <c r="B29" s="17" t="s">
        <v>433</v>
      </c>
      <c r="C29" s="127">
        <v>23.39</v>
      </c>
      <c r="D29" s="128">
        <v>0</v>
      </c>
      <c r="E29" s="23">
        <v>23.39</v>
      </c>
      <c r="F29" s="16" t="s">
        <v>88</v>
      </c>
      <c r="G29" s="41">
        <v>0</v>
      </c>
      <c r="H29" s="128">
        <v>0</v>
      </c>
      <c r="I29" s="23">
        <v>0</v>
      </c>
      <c r="J29" s="92" t="s">
        <v>88</v>
      </c>
      <c r="K29" s="41">
        <v>73.72</v>
      </c>
      <c r="L29" s="128">
        <v>0</v>
      </c>
      <c r="M29" s="23">
        <v>73.72</v>
      </c>
      <c r="N29" s="16" t="s">
        <v>88</v>
      </c>
      <c r="O29" s="23">
        <v>97.11</v>
      </c>
      <c r="P29" s="23">
        <v>0</v>
      </c>
      <c r="Q29" s="23">
        <v>97.11</v>
      </c>
    </row>
    <row r="31" ht="12.75">
      <c r="B31" t="s">
        <v>351</v>
      </c>
    </row>
  </sheetData>
  <sheetProtection/>
  <mergeCells count="20">
    <mergeCell ref="P6:P7"/>
    <mergeCell ref="C5:Q5"/>
    <mergeCell ref="B5:B7"/>
    <mergeCell ref="Q6:Q7"/>
    <mergeCell ref="B1:Q1"/>
    <mergeCell ref="B2:Q2"/>
    <mergeCell ref="B3:Q3"/>
    <mergeCell ref="B4:I4"/>
    <mergeCell ref="O6:O7"/>
    <mergeCell ref="C6:F6"/>
    <mergeCell ref="G6:J6"/>
    <mergeCell ref="K6:N6"/>
    <mergeCell ref="C25:Q25"/>
    <mergeCell ref="B25:B27"/>
    <mergeCell ref="P26:P27"/>
    <mergeCell ref="Q26:Q27"/>
    <mergeCell ref="O26:O27"/>
    <mergeCell ref="C26:F26"/>
    <mergeCell ref="G26:J26"/>
    <mergeCell ref="K26:N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3" width="13.421875" style="0" customWidth="1"/>
    <col min="4" max="4" width="13.140625" style="0" customWidth="1"/>
    <col min="5" max="5" width="12.7109375" style="0" customWidth="1"/>
    <col min="6" max="6" width="11.8515625" style="0" customWidth="1"/>
    <col min="7" max="7" width="13.28125" style="0" customWidth="1"/>
    <col min="8" max="8" width="12.7109375" style="0" customWidth="1"/>
    <col min="9" max="9" width="15.140625" style="0" customWidth="1"/>
  </cols>
  <sheetData>
    <row r="1" spans="2:14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2:14" s="3" customFormat="1" ht="16.5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2:14" s="3" customFormat="1" ht="15.75" customHeight="1">
      <c r="B3" s="154" t="s">
        <v>439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2:8" s="3" customFormat="1" ht="12.75" customHeight="1">
      <c r="B4" s="161" t="s">
        <v>1</v>
      </c>
      <c r="C4" s="162"/>
      <c r="D4" s="162"/>
      <c r="E4" s="162"/>
      <c r="F4" s="162"/>
      <c r="G4" s="162"/>
      <c r="H4" s="162"/>
    </row>
    <row r="5" spans="2:14" s="3" customFormat="1" ht="12.75" customHeight="1">
      <c r="B5" s="166" t="s">
        <v>168</v>
      </c>
      <c r="C5" s="174" t="s">
        <v>126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14" s="3" customFormat="1" ht="45.75" customHeight="1">
      <c r="B6" s="168"/>
      <c r="C6" s="177" t="s">
        <v>110</v>
      </c>
      <c r="D6" s="178"/>
      <c r="E6" s="179"/>
      <c r="F6" s="177" t="s">
        <v>90</v>
      </c>
      <c r="G6" s="178"/>
      <c r="H6" s="179"/>
      <c r="I6" s="177" t="s">
        <v>91</v>
      </c>
      <c r="J6" s="178"/>
      <c r="K6" s="179"/>
      <c r="L6" s="169" t="s">
        <v>92</v>
      </c>
      <c r="M6" s="169" t="s">
        <v>93</v>
      </c>
      <c r="N6" s="169" t="s">
        <v>94</v>
      </c>
    </row>
    <row r="7" spans="2:14" s="3" customFormat="1" ht="36">
      <c r="B7" s="167"/>
      <c r="C7" s="116" t="s">
        <v>144</v>
      </c>
      <c r="D7" s="116" t="s">
        <v>145</v>
      </c>
      <c r="E7" s="117" t="s">
        <v>4</v>
      </c>
      <c r="F7" s="116" t="s">
        <v>144</v>
      </c>
      <c r="G7" s="116" t="s">
        <v>145</v>
      </c>
      <c r="H7" s="117" t="s">
        <v>139</v>
      </c>
      <c r="I7" s="116" t="s">
        <v>144</v>
      </c>
      <c r="J7" s="116" t="s">
        <v>145</v>
      </c>
      <c r="K7" s="67" t="s">
        <v>4</v>
      </c>
      <c r="L7" s="170"/>
      <c r="M7" s="170"/>
      <c r="N7" s="170"/>
    </row>
    <row r="8" spans="2:14" ht="12.75">
      <c r="B8" s="17" t="s">
        <v>302</v>
      </c>
      <c r="C8" s="24">
        <v>0</v>
      </c>
      <c r="D8" s="24">
        <v>784.7</v>
      </c>
      <c r="E8" s="24">
        <v>784.7</v>
      </c>
      <c r="F8" s="24">
        <v>0</v>
      </c>
      <c r="G8" s="24">
        <v>0</v>
      </c>
      <c r="H8" s="24">
        <v>0</v>
      </c>
      <c r="I8" s="24">
        <v>0</v>
      </c>
      <c r="J8" s="24">
        <v>0.52</v>
      </c>
      <c r="K8" s="24">
        <v>0.52</v>
      </c>
      <c r="L8" s="24">
        <v>0</v>
      </c>
      <c r="M8" s="24">
        <v>785.22</v>
      </c>
      <c r="N8" s="25">
        <v>785.22</v>
      </c>
    </row>
    <row r="9" spans="2:14" ht="12.75">
      <c r="B9" s="17" t="s">
        <v>388</v>
      </c>
      <c r="C9" s="24">
        <v>0</v>
      </c>
      <c r="D9" s="24">
        <v>0</v>
      </c>
      <c r="E9" s="24">
        <v>0</v>
      </c>
      <c r="F9" s="24">
        <v>24.1</v>
      </c>
      <c r="G9" s="24">
        <v>0</v>
      </c>
      <c r="H9" s="24">
        <v>24.1</v>
      </c>
      <c r="I9" s="24">
        <v>1076.14</v>
      </c>
      <c r="J9" s="24">
        <v>0</v>
      </c>
      <c r="K9" s="24">
        <v>1076.14</v>
      </c>
      <c r="L9" s="24">
        <v>1100.24</v>
      </c>
      <c r="M9" s="24">
        <v>0</v>
      </c>
      <c r="N9" s="25">
        <v>1100.24</v>
      </c>
    </row>
    <row r="10" spans="2:14" ht="12.75">
      <c r="B10" s="17" t="s">
        <v>392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0.74</v>
      </c>
      <c r="J10" s="24">
        <v>0</v>
      </c>
      <c r="K10" s="24">
        <v>0.74</v>
      </c>
      <c r="L10" s="24">
        <v>0.74</v>
      </c>
      <c r="M10" s="24">
        <v>0</v>
      </c>
      <c r="N10" s="25">
        <v>0.74</v>
      </c>
    </row>
    <row r="11" spans="2:14" ht="12.75">
      <c r="B11" s="17" t="s">
        <v>357</v>
      </c>
      <c r="C11" s="24">
        <v>4.21</v>
      </c>
      <c r="D11" s="24">
        <v>0</v>
      </c>
      <c r="E11" s="24">
        <v>4.21</v>
      </c>
      <c r="F11" s="24">
        <v>0</v>
      </c>
      <c r="G11" s="24">
        <v>0</v>
      </c>
      <c r="H11" s="24">
        <v>0</v>
      </c>
      <c r="I11" s="24">
        <v>4.19</v>
      </c>
      <c r="J11" s="24">
        <v>0</v>
      </c>
      <c r="K11" s="24">
        <v>4.19</v>
      </c>
      <c r="L11" s="24">
        <v>8.4</v>
      </c>
      <c r="M11" s="24">
        <v>0</v>
      </c>
      <c r="N11" s="25">
        <v>8.4</v>
      </c>
    </row>
    <row r="12" spans="2:14" ht="12.75">
      <c r="B12" s="17" t="s">
        <v>316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</row>
    <row r="13" spans="2:14" ht="12.75">
      <c r="B13" s="17" t="s">
        <v>318</v>
      </c>
      <c r="C13" s="24">
        <v>0</v>
      </c>
      <c r="D13" s="24">
        <v>447.8</v>
      </c>
      <c r="E13" s="24">
        <v>447.8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447.8</v>
      </c>
      <c r="N13" s="25">
        <v>447.8</v>
      </c>
    </row>
    <row r="14" spans="2:14" ht="12.75">
      <c r="B14" s="17" t="s">
        <v>397</v>
      </c>
      <c r="C14" s="24">
        <v>111.94</v>
      </c>
      <c r="D14" s="24">
        <v>0</v>
      </c>
      <c r="E14" s="24">
        <v>111.94</v>
      </c>
      <c r="F14" s="24">
        <v>0</v>
      </c>
      <c r="G14" s="24">
        <v>0</v>
      </c>
      <c r="H14" s="24">
        <v>0</v>
      </c>
      <c r="I14" s="24">
        <v>2245.2</v>
      </c>
      <c r="J14" s="24">
        <v>0</v>
      </c>
      <c r="K14" s="24">
        <v>2245.2</v>
      </c>
      <c r="L14" s="24">
        <v>2357.14</v>
      </c>
      <c r="M14" s="24">
        <v>0</v>
      </c>
      <c r="N14" s="25">
        <v>2357.14</v>
      </c>
    </row>
    <row r="15" spans="2:14" ht="12.75">
      <c r="B15" s="17" t="s">
        <v>330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</row>
    <row r="16" spans="2:14" ht="12.75">
      <c r="B16" s="17" t="s">
        <v>366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</row>
    <row r="17" spans="2:14" ht="12.75">
      <c r="B17" s="17" t="s">
        <v>332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1280.9</v>
      </c>
      <c r="J17" s="24">
        <v>0</v>
      </c>
      <c r="K17" s="24">
        <v>1280.9</v>
      </c>
      <c r="L17" s="24">
        <v>1280.9</v>
      </c>
      <c r="M17" s="24">
        <v>0</v>
      </c>
      <c r="N17" s="25">
        <v>1280.9</v>
      </c>
    </row>
    <row r="18" spans="2:14" ht="12.75">
      <c r="B18" s="17" t="s">
        <v>342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>
        <v>0</v>
      </c>
    </row>
    <row r="19" spans="2:14" ht="12.75">
      <c r="B19" s="17" t="s">
        <v>344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v>0</v>
      </c>
    </row>
    <row r="20" spans="2:14" ht="12.75">
      <c r="B20" s="17" t="s">
        <v>380</v>
      </c>
      <c r="C20" s="24">
        <v>0</v>
      </c>
      <c r="D20" s="24">
        <v>0</v>
      </c>
      <c r="E20" s="24">
        <v>0</v>
      </c>
      <c r="F20" s="24">
        <v>1.09</v>
      </c>
      <c r="G20" s="24">
        <v>0</v>
      </c>
      <c r="H20" s="24">
        <v>1.09</v>
      </c>
      <c r="I20" s="24">
        <v>36.12</v>
      </c>
      <c r="J20" s="24">
        <v>0</v>
      </c>
      <c r="K20" s="24">
        <v>36.12</v>
      </c>
      <c r="L20" s="24">
        <v>37.21</v>
      </c>
      <c r="M20" s="24">
        <v>0</v>
      </c>
      <c r="N20" s="25">
        <v>37.21</v>
      </c>
    </row>
    <row r="21" spans="2:14" ht="12.75">
      <c r="B21" s="17" t="s">
        <v>346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</row>
    <row r="22" spans="2:14" ht="12.75">
      <c r="B22" s="17" t="s">
        <v>433</v>
      </c>
      <c r="C22" s="24">
        <v>116.14999999999999</v>
      </c>
      <c r="D22" s="24">
        <v>1232.5</v>
      </c>
      <c r="E22" s="24">
        <v>1348.65</v>
      </c>
      <c r="F22" s="24">
        <v>25.19</v>
      </c>
      <c r="G22" s="24">
        <v>0</v>
      </c>
      <c r="H22" s="24">
        <v>25.19</v>
      </c>
      <c r="I22" s="24">
        <v>4643.29</v>
      </c>
      <c r="J22" s="24">
        <v>0.52</v>
      </c>
      <c r="K22" s="24">
        <v>4643.81</v>
      </c>
      <c r="L22" s="24">
        <v>4784.63</v>
      </c>
      <c r="M22" s="24">
        <v>1233.02</v>
      </c>
      <c r="N22" s="25">
        <v>6017.650000000001</v>
      </c>
    </row>
    <row r="25" spans="1:14" ht="12.75" customHeight="1">
      <c r="B25" s="166" t="s">
        <v>348</v>
      </c>
      <c r="C25" s="174" t="s">
        <v>126</v>
      </c>
      <c r="D25" s="175" t="s">
        <v>88</v>
      </c>
      <c r="E25" s="175" t="s">
        <v>88</v>
      </c>
      <c r="F25" s="175" t="s">
        <v>88</v>
      </c>
      <c r="G25" s="175" t="s">
        <v>88</v>
      </c>
      <c r="H25" s="175" t="s">
        <v>88</v>
      </c>
      <c r="I25" s="175" t="s">
        <v>88</v>
      </c>
      <c r="J25" s="175" t="s">
        <v>88</v>
      </c>
      <c r="K25" s="175" t="s">
        <v>88</v>
      </c>
      <c r="L25" s="175" t="s">
        <v>88</v>
      </c>
      <c r="M25" s="175" t="s">
        <v>88</v>
      </c>
      <c r="N25" s="175" t="s">
        <v>88</v>
      </c>
    </row>
    <row r="26" spans="1:14" ht="45.75" customHeight="1">
      <c r="B26" s="168" t="s">
        <v>348</v>
      </c>
      <c r="C26" s="177" t="s">
        <v>110</v>
      </c>
      <c r="D26" s="178" t="s">
        <v>88</v>
      </c>
      <c r="E26" s="179" t="s">
        <v>88</v>
      </c>
      <c r="F26" s="177" t="s">
        <v>90</v>
      </c>
      <c r="G26" s="178" t="s">
        <v>88</v>
      </c>
      <c r="H26" s="179" t="s">
        <v>88</v>
      </c>
      <c r="I26" s="177" t="s">
        <v>91</v>
      </c>
      <c r="J26" s="178" t="s">
        <v>88</v>
      </c>
      <c r="K26" s="179" t="s">
        <v>88</v>
      </c>
      <c r="L26" s="169" t="s">
        <v>92</v>
      </c>
      <c r="M26" s="169" t="s">
        <v>93</v>
      </c>
      <c r="N26" s="169" t="s">
        <v>94</v>
      </c>
    </row>
    <row r="27" spans="1:14" ht="36" customHeight="1">
      <c r="B27" s="167" t="s">
        <v>348</v>
      </c>
      <c r="C27" s="116" t="s">
        <v>144</v>
      </c>
      <c r="D27" s="116" t="s">
        <v>145</v>
      </c>
      <c r="E27" s="117" t="s">
        <v>4</v>
      </c>
      <c r="F27" s="116" t="s">
        <v>144</v>
      </c>
      <c r="G27" s="116" t="s">
        <v>145</v>
      </c>
      <c r="H27" s="117" t="s">
        <v>139</v>
      </c>
      <c r="I27" s="116" t="s">
        <v>144</v>
      </c>
      <c r="J27" s="116" t="s">
        <v>145</v>
      </c>
      <c r="K27" s="67" t="s">
        <v>4</v>
      </c>
      <c r="L27" s="170" t="s">
        <v>88</v>
      </c>
      <c r="M27" s="170" t="s">
        <v>88</v>
      </c>
      <c r="N27" s="170" t="s">
        <v>88</v>
      </c>
    </row>
    <row r="28" spans="2:14" ht="12.75">
      <c r="B28" s="17" t="s">
        <v>384</v>
      </c>
      <c r="C28" s="24">
        <v>36.48</v>
      </c>
      <c r="D28" s="24">
        <v>0</v>
      </c>
      <c r="E28" s="24">
        <v>36.48</v>
      </c>
      <c r="F28" s="24">
        <v>0</v>
      </c>
      <c r="G28" s="24">
        <v>0</v>
      </c>
      <c r="H28" s="24">
        <v>0</v>
      </c>
      <c r="I28" s="24">
        <v>107.06</v>
      </c>
      <c r="J28" s="24">
        <v>0</v>
      </c>
      <c r="K28" s="24">
        <v>107.06</v>
      </c>
      <c r="L28" s="24">
        <v>143.54</v>
      </c>
      <c r="M28" s="24">
        <v>0</v>
      </c>
      <c r="N28" s="25">
        <v>143.54</v>
      </c>
    </row>
    <row r="29" spans="2:14" ht="12.75">
      <c r="B29" s="17" t="s">
        <v>433</v>
      </c>
      <c r="C29" s="24">
        <v>36.48</v>
      </c>
      <c r="D29" s="24">
        <v>0</v>
      </c>
      <c r="E29" s="24">
        <v>36.48</v>
      </c>
      <c r="F29" s="24">
        <v>0</v>
      </c>
      <c r="G29" s="24">
        <v>0</v>
      </c>
      <c r="H29" s="24">
        <v>0</v>
      </c>
      <c r="I29" s="24">
        <v>107.06</v>
      </c>
      <c r="J29" s="24">
        <v>0</v>
      </c>
      <c r="K29" s="24">
        <v>107.06</v>
      </c>
      <c r="L29" s="24">
        <v>143.54</v>
      </c>
      <c r="M29" s="24">
        <v>0</v>
      </c>
      <c r="N29" s="25">
        <v>143.54</v>
      </c>
    </row>
    <row r="31" ht="12.75">
      <c r="B31" t="s">
        <v>351</v>
      </c>
    </row>
  </sheetData>
  <sheetProtection/>
  <mergeCells count="20">
    <mergeCell ref="B5:B7"/>
    <mergeCell ref="C6:E6"/>
    <mergeCell ref="F6:H6"/>
    <mergeCell ref="B4:H4"/>
    <mergeCell ref="C5:N5"/>
    <mergeCell ref="I6:K6"/>
    <mergeCell ref="B1:N1"/>
    <mergeCell ref="B2:N2"/>
    <mergeCell ref="B3:N3"/>
    <mergeCell ref="L6:L7"/>
    <mergeCell ref="M6:M7"/>
    <mergeCell ref="N6:N7"/>
    <mergeCell ref="B25:B27"/>
    <mergeCell ref="C25:N25"/>
    <mergeCell ref="C26:E26"/>
    <mergeCell ref="F26:H26"/>
    <mergeCell ref="I26:K26"/>
    <mergeCell ref="L26:L27"/>
    <mergeCell ref="M26:M27"/>
    <mergeCell ref="N26:N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5" width="12.7109375" style="0" customWidth="1"/>
    <col min="6" max="6" width="11.7109375" style="0" customWidth="1"/>
    <col min="7" max="7" width="10.140625" style="0" customWidth="1"/>
    <col min="8" max="9" width="12.7109375" style="0" customWidth="1"/>
    <col min="10" max="10" width="11.7109375" style="0" customWidth="1"/>
    <col min="11" max="11" width="12.7109375" style="0" customWidth="1"/>
    <col min="12" max="12" width="14.00390625" style="0" customWidth="1"/>
    <col min="13" max="13" width="11.7109375" style="0" customWidth="1"/>
    <col min="14" max="14" width="9.7109375" style="0" customWidth="1"/>
    <col min="15" max="15" width="15.140625" style="0" customWidth="1"/>
    <col min="16" max="16" width="12.7109375" style="0" customWidth="1"/>
  </cols>
  <sheetData>
    <row r="1" spans="2:16" s="68" customFormat="1" ht="33.75" customHeight="1">
      <c r="B1" s="150" t="s">
        <v>48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2:16" s="3" customFormat="1" ht="18">
      <c r="B2" s="156" t="s">
        <v>300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2:16" s="3" customFormat="1" ht="15.75" customHeight="1">
      <c r="B3" s="154" t="s">
        <v>440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2:14" s="3" customFormat="1" ht="12.75" customHeight="1"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2:16" s="3" customFormat="1" ht="45.75" customHeight="1">
      <c r="B5" s="166" t="s">
        <v>168</v>
      </c>
      <c r="C5" s="166" t="s">
        <v>3</v>
      </c>
      <c r="D5" s="177" t="s">
        <v>158</v>
      </c>
      <c r="E5" s="180"/>
      <c r="F5" s="180"/>
      <c r="G5" s="181"/>
      <c r="H5" s="177" t="s">
        <v>162</v>
      </c>
      <c r="I5" s="180"/>
      <c r="J5" s="181"/>
      <c r="K5" s="177" t="s">
        <v>159</v>
      </c>
      <c r="L5" s="180"/>
      <c r="M5" s="181"/>
      <c r="N5" s="177" t="s">
        <v>84</v>
      </c>
      <c r="O5" s="180"/>
      <c r="P5" s="181"/>
    </row>
    <row r="6" spans="2:16" s="3" customFormat="1" ht="32.25" customHeight="1">
      <c r="B6" s="167"/>
      <c r="C6" s="167"/>
      <c r="D6" s="117" t="s">
        <v>5</v>
      </c>
      <c r="E6" s="116" t="s">
        <v>127</v>
      </c>
      <c r="F6" s="101" t="s">
        <v>128</v>
      </c>
      <c r="G6" s="101" t="s">
        <v>147</v>
      </c>
      <c r="H6" s="117" t="s">
        <v>5</v>
      </c>
      <c r="I6" s="116" t="s">
        <v>127</v>
      </c>
      <c r="J6" s="101" t="s">
        <v>128</v>
      </c>
      <c r="K6" s="117" t="s">
        <v>5</v>
      </c>
      <c r="L6" s="116" t="s">
        <v>127</v>
      </c>
      <c r="M6" s="101" t="s">
        <v>128</v>
      </c>
      <c r="N6" s="117" t="s">
        <v>5</v>
      </c>
      <c r="O6" s="116" t="s">
        <v>127</v>
      </c>
      <c r="P6" s="101" t="s">
        <v>128</v>
      </c>
    </row>
    <row r="7" spans="2:16" ht="12.75">
      <c r="B7" s="17" t="s">
        <v>302</v>
      </c>
      <c r="C7" s="26">
        <v>21</v>
      </c>
      <c r="D7" s="18">
        <v>896586</v>
      </c>
      <c r="E7" s="27">
        <v>2218.5</v>
      </c>
      <c r="F7" s="16">
        <v>21.2</v>
      </c>
      <c r="G7" s="16">
        <v>33.09</v>
      </c>
      <c r="H7" s="18">
        <v>0</v>
      </c>
      <c r="I7" s="27">
        <v>0</v>
      </c>
      <c r="J7" s="16">
        <v>0</v>
      </c>
      <c r="K7" s="18">
        <v>399</v>
      </c>
      <c r="L7" s="27">
        <v>336</v>
      </c>
      <c r="M7" s="16">
        <v>17.7</v>
      </c>
      <c r="N7" s="18">
        <v>3722</v>
      </c>
      <c r="O7" s="27">
        <v>888</v>
      </c>
      <c r="P7" s="16">
        <v>-32.2</v>
      </c>
    </row>
    <row r="8" spans="2:16" ht="12.75">
      <c r="B8" s="17" t="s">
        <v>388</v>
      </c>
      <c r="C8" s="26">
        <v>21</v>
      </c>
      <c r="D8" s="18">
        <v>2584439</v>
      </c>
      <c r="E8" s="27">
        <v>22483.3</v>
      </c>
      <c r="F8" s="16">
        <v>4.3</v>
      </c>
      <c r="G8" s="16">
        <v>39.300000000000004</v>
      </c>
      <c r="H8" s="18" t="s">
        <v>441</v>
      </c>
      <c r="I8" s="27" t="s">
        <v>441</v>
      </c>
      <c r="J8" s="16" t="s">
        <v>436</v>
      </c>
      <c r="K8" s="18">
        <v>2868</v>
      </c>
      <c r="L8" s="27">
        <v>1104</v>
      </c>
      <c r="M8" s="16">
        <v>-8</v>
      </c>
      <c r="N8" s="18" t="s">
        <v>396</v>
      </c>
      <c r="O8" s="27" t="s">
        <v>396</v>
      </c>
      <c r="P8" s="16" t="s">
        <v>436</v>
      </c>
    </row>
    <row r="9" spans="2:16" ht="12.75">
      <c r="B9" s="17" t="s">
        <v>435</v>
      </c>
      <c r="C9" s="26">
        <v>21</v>
      </c>
      <c r="D9" s="18">
        <v>108941</v>
      </c>
      <c r="E9" s="27">
        <v>1012.2</v>
      </c>
      <c r="F9" s="16">
        <v>18.6</v>
      </c>
      <c r="G9" s="16" t="s">
        <v>396</v>
      </c>
      <c r="H9" s="18" t="s">
        <v>441</v>
      </c>
      <c r="I9" s="27" t="s">
        <v>441</v>
      </c>
      <c r="J9" s="16" t="s">
        <v>436</v>
      </c>
      <c r="K9" s="18" t="s">
        <v>441</v>
      </c>
      <c r="L9" s="27" t="s">
        <v>441</v>
      </c>
      <c r="M9" s="16" t="s">
        <v>436</v>
      </c>
      <c r="N9" s="18" t="s">
        <v>441</v>
      </c>
      <c r="O9" s="27" t="s">
        <v>441</v>
      </c>
      <c r="P9" s="16" t="s">
        <v>436</v>
      </c>
    </row>
    <row r="10" spans="2:16" ht="12.75">
      <c r="B10" s="17" t="s">
        <v>314</v>
      </c>
      <c r="C10" s="26">
        <v>21</v>
      </c>
      <c r="D10" s="18">
        <v>134683</v>
      </c>
      <c r="E10" s="27">
        <v>180</v>
      </c>
      <c r="F10" s="16">
        <v>-30</v>
      </c>
      <c r="G10" s="16">
        <v>4.91</v>
      </c>
      <c r="H10" s="18" t="s">
        <v>396</v>
      </c>
      <c r="I10" s="27" t="s">
        <v>396</v>
      </c>
      <c r="J10" s="16" t="s">
        <v>436</v>
      </c>
      <c r="K10" s="18">
        <v>6</v>
      </c>
      <c r="L10" s="27">
        <v>30</v>
      </c>
      <c r="M10" s="16">
        <v>-38.8</v>
      </c>
      <c r="N10" s="18">
        <v>339</v>
      </c>
      <c r="O10" s="27">
        <v>48</v>
      </c>
      <c r="P10" s="16">
        <v>-17.5</v>
      </c>
    </row>
    <row r="11" spans="2:16" ht="12.75">
      <c r="B11" s="17" t="s">
        <v>392</v>
      </c>
      <c r="C11" s="26">
        <v>21</v>
      </c>
      <c r="D11" s="18">
        <v>108763</v>
      </c>
      <c r="E11" s="27">
        <v>583.2</v>
      </c>
      <c r="F11" s="16">
        <v>-17.2</v>
      </c>
      <c r="G11" s="16">
        <v>19.34</v>
      </c>
      <c r="H11" s="18" t="s">
        <v>396</v>
      </c>
      <c r="I11" s="27" t="s">
        <v>396</v>
      </c>
      <c r="J11" s="16" t="s">
        <v>436</v>
      </c>
      <c r="K11" s="18">
        <v>0</v>
      </c>
      <c r="L11" s="27">
        <v>0</v>
      </c>
      <c r="M11" s="16">
        <v>-100</v>
      </c>
      <c r="N11" s="18">
        <v>307</v>
      </c>
      <c r="O11" s="27">
        <v>235.6</v>
      </c>
      <c r="P11" s="16">
        <v>62.1</v>
      </c>
    </row>
    <row r="12" spans="2:16" ht="12.75">
      <c r="B12" s="17" t="s">
        <v>357</v>
      </c>
      <c r="C12" s="26">
        <v>21</v>
      </c>
      <c r="D12" s="18">
        <v>5903</v>
      </c>
      <c r="E12" s="27">
        <v>26.1</v>
      </c>
      <c r="F12" s="16">
        <v>64.7</v>
      </c>
      <c r="G12" s="16">
        <v>3.83</v>
      </c>
      <c r="H12" s="18" t="s">
        <v>441</v>
      </c>
      <c r="I12" s="27" t="s">
        <v>441</v>
      </c>
      <c r="J12" s="16" t="s">
        <v>436</v>
      </c>
      <c r="K12" s="18" t="s">
        <v>441</v>
      </c>
      <c r="L12" s="27" t="s">
        <v>441</v>
      </c>
      <c r="M12" s="16" t="s">
        <v>436</v>
      </c>
      <c r="N12" s="18" t="s">
        <v>441</v>
      </c>
      <c r="O12" s="27" t="s">
        <v>441</v>
      </c>
      <c r="P12" s="16" t="s">
        <v>436</v>
      </c>
    </row>
    <row r="13" spans="2:16" ht="12.75">
      <c r="B13" s="17" t="s">
        <v>316</v>
      </c>
      <c r="C13" s="26">
        <v>20</v>
      </c>
      <c r="D13" s="18">
        <v>3169</v>
      </c>
      <c r="E13" s="27">
        <v>10.2</v>
      </c>
      <c r="F13" s="16">
        <v>136</v>
      </c>
      <c r="G13" s="16">
        <v>1.4000000000000001</v>
      </c>
      <c r="H13" s="18">
        <v>0</v>
      </c>
      <c r="I13" s="27">
        <v>0</v>
      </c>
      <c r="J13" s="16">
        <v>0</v>
      </c>
      <c r="K13" s="18">
        <v>17</v>
      </c>
      <c r="L13" s="27">
        <v>10.3</v>
      </c>
      <c r="M13" s="16">
        <v>836.4</v>
      </c>
      <c r="N13" s="18">
        <v>0</v>
      </c>
      <c r="O13" s="27">
        <v>0</v>
      </c>
      <c r="P13" s="16">
        <v>0</v>
      </c>
    </row>
    <row r="14" spans="2:16" ht="12.75">
      <c r="B14" s="17" t="s">
        <v>318</v>
      </c>
      <c r="C14" s="26">
        <v>21</v>
      </c>
      <c r="D14" s="18">
        <v>5981782</v>
      </c>
      <c r="E14" s="27">
        <v>80125.4</v>
      </c>
      <c r="F14" s="16">
        <v>4.6</v>
      </c>
      <c r="G14" s="16">
        <v>47.68</v>
      </c>
      <c r="H14" s="18">
        <v>0</v>
      </c>
      <c r="I14" s="27">
        <v>0</v>
      </c>
      <c r="J14" s="16">
        <v>0</v>
      </c>
      <c r="K14" s="18">
        <v>28707</v>
      </c>
      <c r="L14" s="27">
        <v>1643.1</v>
      </c>
      <c r="M14" s="16">
        <v>20.5</v>
      </c>
      <c r="N14" s="18" t="s">
        <v>396</v>
      </c>
      <c r="O14" s="27" t="s">
        <v>396</v>
      </c>
      <c r="P14" s="16" t="s">
        <v>436</v>
      </c>
    </row>
    <row r="15" spans="2:16" ht="12.75">
      <c r="B15" s="17" t="s">
        <v>397</v>
      </c>
      <c r="C15" s="26">
        <v>21</v>
      </c>
      <c r="D15" s="18">
        <v>23643978</v>
      </c>
      <c r="E15" s="27">
        <v>199733.7</v>
      </c>
      <c r="F15" s="16">
        <v>10.2</v>
      </c>
      <c r="G15" s="16">
        <v>37.61</v>
      </c>
      <c r="H15" s="18" t="s">
        <v>396</v>
      </c>
      <c r="I15" s="27" t="s">
        <v>396</v>
      </c>
      <c r="J15" s="16" t="s">
        <v>436</v>
      </c>
      <c r="K15" s="18">
        <v>16443</v>
      </c>
      <c r="L15" s="27">
        <v>4589.3</v>
      </c>
      <c r="M15" s="16">
        <v>21.5</v>
      </c>
      <c r="N15" s="18" t="s">
        <v>396</v>
      </c>
      <c r="O15" s="27" t="s">
        <v>396</v>
      </c>
      <c r="P15" s="16" t="s">
        <v>436</v>
      </c>
    </row>
    <row r="16" spans="2:16" ht="12.75">
      <c r="B16" s="17" t="s">
        <v>330</v>
      </c>
      <c r="C16" s="26">
        <v>21</v>
      </c>
      <c r="D16" s="18">
        <v>478</v>
      </c>
      <c r="E16" s="27">
        <v>2.7</v>
      </c>
      <c r="F16" s="16">
        <v>-25.6</v>
      </c>
      <c r="G16" s="16">
        <v>0.06999999999999999</v>
      </c>
      <c r="H16" s="18" t="s">
        <v>441</v>
      </c>
      <c r="I16" s="27" t="s">
        <v>441</v>
      </c>
      <c r="J16" s="16" t="s">
        <v>436</v>
      </c>
      <c r="K16" s="18" t="s">
        <v>441</v>
      </c>
      <c r="L16" s="27" t="s">
        <v>441</v>
      </c>
      <c r="M16" s="16" t="s">
        <v>436</v>
      </c>
      <c r="N16" s="18" t="s">
        <v>441</v>
      </c>
      <c r="O16" s="27" t="s">
        <v>441</v>
      </c>
      <c r="P16" s="16" t="s">
        <v>436</v>
      </c>
    </row>
    <row r="17" spans="2:16" ht="12.75">
      <c r="B17" s="17" t="s">
        <v>366</v>
      </c>
      <c r="C17" s="26">
        <v>21</v>
      </c>
      <c r="D17" s="18">
        <v>691</v>
      </c>
      <c r="E17" s="27">
        <v>8.2</v>
      </c>
      <c r="F17" s="16">
        <v>181.8</v>
      </c>
      <c r="G17" s="16">
        <v>2.1999999999999997</v>
      </c>
      <c r="H17" s="18" t="s">
        <v>396</v>
      </c>
      <c r="I17" s="27" t="s">
        <v>396</v>
      </c>
      <c r="J17" s="16" t="s">
        <v>436</v>
      </c>
      <c r="K17" s="18" t="s">
        <v>396</v>
      </c>
      <c r="L17" s="27" t="s">
        <v>396</v>
      </c>
      <c r="M17" s="16" t="s">
        <v>436</v>
      </c>
      <c r="N17" s="18" t="s">
        <v>396</v>
      </c>
      <c r="O17" s="27" t="s">
        <v>396</v>
      </c>
      <c r="P17" s="16" t="s">
        <v>436</v>
      </c>
    </row>
    <row r="18" spans="2:16" ht="12.75">
      <c r="B18" s="17" t="s">
        <v>332</v>
      </c>
      <c r="C18" s="26">
        <v>21</v>
      </c>
      <c r="D18" s="18">
        <v>13811158</v>
      </c>
      <c r="E18" s="27">
        <v>60860.6</v>
      </c>
      <c r="F18" s="16">
        <v>6.7</v>
      </c>
      <c r="G18" s="16">
        <v>37.36</v>
      </c>
      <c r="H18" s="18">
        <v>226593</v>
      </c>
      <c r="I18" s="27">
        <v>1689.1</v>
      </c>
      <c r="J18" s="16">
        <v>6.1</v>
      </c>
      <c r="K18" s="18">
        <v>6809</v>
      </c>
      <c r="L18" s="27">
        <v>4127.7</v>
      </c>
      <c r="M18" s="16">
        <v>-2.8</v>
      </c>
      <c r="N18" s="18">
        <v>85045</v>
      </c>
      <c r="O18" s="27">
        <v>802.6</v>
      </c>
      <c r="P18" s="16">
        <v>-4</v>
      </c>
    </row>
    <row r="19" spans="2:16" ht="12.75">
      <c r="B19" s="17" t="s">
        <v>342</v>
      </c>
      <c r="C19" s="26">
        <v>21</v>
      </c>
      <c r="D19" s="18">
        <v>84231</v>
      </c>
      <c r="E19" s="27">
        <v>350</v>
      </c>
      <c r="F19" s="16">
        <v>22.8</v>
      </c>
      <c r="G19" s="16">
        <v>14.499999999999998</v>
      </c>
      <c r="H19" s="18" t="s">
        <v>441</v>
      </c>
      <c r="I19" s="27" t="s">
        <v>441</v>
      </c>
      <c r="J19" s="16" t="s">
        <v>436</v>
      </c>
      <c r="K19" s="18" t="s">
        <v>441</v>
      </c>
      <c r="L19" s="27" t="s">
        <v>441</v>
      </c>
      <c r="M19" s="16" t="s">
        <v>436</v>
      </c>
      <c r="N19" s="18" t="s">
        <v>441</v>
      </c>
      <c r="O19" s="27" t="s">
        <v>441</v>
      </c>
      <c r="P19" s="16" t="s">
        <v>436</v>
      </c>
    </row>
    <row r="20" spans="2:16" ht="12.75">
      <c r="B20" s="17" t="s">
        <v>344</v>
      </c>
      <c r="C20" s="26">
        <v>21</v>
      </c>
      <c r="D20" s="18">
        <v>312748</v>
      </c>
      <c r="E20" s="27">
        <v>2266.5</v>
      </c>
      <c r="F20" s="16">
        <v>2.1</v>
      </c>
      <c r="G20" s="16">
        <v>21.990000000000002</v>
      </c>
      <c r="H20" s="18" t="s">
        <v>441</v>
      </c>
      <c r="I20" s="27" t="s">
        <v>441</v>
      </c>
      <c r="J20" s="16" t="s">
        <v>436</v>
      </c>
      <c r="K20" s="18" t="s">
        <v>441</v>
      </c>
      <c r="L20" s="27" t="s">
        <v>441</v>
      </c>
      <c r="M20" s="16" t="s">
        <v>436</v>
      </c>
      <c r="N20" s="18" t="s">
        <v>441</v>
      </c>
      <c r="O20" s="27" t="s">
        <v>441</v>
      </c>
      <c r="P20" s="16" t="s">
        <v>436</v>
      </c>
    </row>
    <row r="21" spans="2:16" ht="12.75">
      <c r="B21" s="17" t="s">
        <v>380</v>
      </c>
      <c r="C21" s="26">
        <v>21</v>
      </c>
      <c r="D21" s="18">
        <v>3302160</v>
      </c>
      <c r="E21" s="27">
        <v>6192</v>
      </c>
      <c r="F21" s="16">
        <v>13.6</v>
      </c>
      <c r="G21" s="16">
        <v>38.06</v>
      </c>
      <c r="H21" s="18" t="s">
        <v>396</v>
      </c>
      <c r="I21" s="27" t="s">
        <v>396</v>
      </c>
      <c r="J21" s="16" t="s">
        <v>436</v>
      </c>
      <c r="K21" s="18">
        <v>116</v>
      </c>
      <c r="L21" s="27">
        <v>190.4</v>
      </c>
      <c r="M21" s="16">
        <v>-34.8</v>
      </c>
      <c r="N21" s="18" t="s">
        <v>396</v>
      </c>
      <c r="O21" s="27" t="s">
        <v>396</v>
      </c>
      <c r="P21" s="16" t="s">
        <v>436</v>
      </c>
    </row>
    <row r="22" spans="2:16" ht="12.75">
      <c r="B22" s="17" t="s">
        <v>346</v>
      </c>
      <c r="C22" s="26">
        <v>21</v>
      </c>
      <c r="D22" s="18">
        <v>7769</v>
      </c>
      <c r="E22" s="27">
        <v>27.2</v>
      </c>
      <c r="F22" s="16">
        <v>2.3</v>
      </c>
      <c r="G22" s="16">
        <v>1.35</v>
      </c>
      <c r="H22" s="18">
        <v>0</v>
      </c>
      <c r="I22" s="27">
        <v>0</v>
      </c>
      <c r="J22" s="16">
        <v>0</v>
      </c>
      <c r="K22" s="18">
        <v>6</v>
      </c>
      <c r="L22" s="27">
        <v>3.3</v>
      </c>
      <c r="M22" s="16">
        <v>37.5</v>
      </c>
      <c r="N22" s="18">
        <v>0</v>
      </c>
      <c r="O22" s="27">
        <v>0</v>
      </c>
      <c r="P22" s="16">
        <v>0</v>
      </c>
    </row>
    <row r="23" spans="2:16" ht="12.75">
      <c r="B23" s="17" t="s">
        <v>433</v>
      </c>
      <c r="C23" s="26" t="s">
        <v>88</v>
      </c>
      <c r="D23" s="18">
        <v>50987479</v>
      </c>
      <c r="E23" s="27">
        <v>376079.7</v>
      </c>
      <c r="F23" s="16" t="s">
        <v>88</v>
      </c>
      <c r="G23" s="16" t="s">
        <v>88</v>
      </c>
      <c r="H23" s="18">
        <v>226593</v>
      </c>
      <c r="I23" s="27">
        <v>1689.1</v>
      </c>
      <c r="J23" s="16" t="s">
        <v>88</v>
      </c>
      <c r="K23" s="18">
        <v>55371</v>
      </c>
      <c r="L23" s="27">
        <v>12034.1</v>
      </c>
      <c r="M23" s="16" t="s">
        <v>88</v>
      </c>
      <c r="N23" s="18">
        <v>89413</v>
      </c>
      <c r="O23" s="27">
        <v>1974.2</v>
      </c>
      <c r="P23" s="16" t="s">
        <v>88</v>
      </c>
    </row>
    <row r="26" spans="1:16" ht="45.75" customHeight="1">
      <c r="B26" s="166" t="s">
        <v>348</v>
      </c>
      <c r="C26" s="166" t="s">
        <v>3</v>
      </c>
      <c r="D26" s="177" t="s">
        <v>158</v>
      </c>
      <c r="E26" s="180" t="s">
        <v>88</v>
      </c>
      <c r="F26" s="180" t="s">
        <v>88</v>
      </c>
      <c r="G26" s="181" t="s">
        <v>88</v>
      </c>
      <c r="H26" s="177" t="s">
        <v>162</v>
      </c>
      <c r="I26" s="180" t="s">
        <v>88</v>
      </c>
      <c r="J26" s="181" t="s">
        <v>88</v>
      </c>
      <c r="K26" s="177" t="s">
        <v>159</v>
      </c>
      <c r="L26" s="180" t="s">
        <v>88</v>
      </c>
      <c r="M26" s="181" t="s">
        <v>88</v>
      </c>
      <c r="N26" s="177" t="s">
        <v>84</v>
      </c>
      <c r="O26" s="180" t="s">
        <v>88</v>
      </c>
      <c r="P26" s="181" t="s">
        <v>88</v>
      </c>
    </row>
    <row r="27" spans="1:16" ht="32.25" customHeight="1">
      <c r="B27" s="167" t="s">
        <v>348</v>
      </c>
      <c r="C27" s="167" t="s">
        <v>88</v>
      </c>
      <c r="D27" s="117" t="s">
        <v>5</v>
      </c>
      <c r="E27" s="116" t="s">
        <v>127</v>
      </c>
      <c r="F27" s="101" t="s">
        <v>128</v>
      </c>
      <c r="G27" s="101" t="s">
        <v>147</v>
      </c>
      <c r="H27" s="117" t="s">
        <v>5</v>
      </c>
      <c r="I27" s="116" t="s">
        <v>127</v>
      </c>
      <c r="J27" s="101" t="s">
        <v>128</v>
      </c>
      <c r="K27" s="117" t="s">
        <v>5</v>
      </c>
      <c r="L27" s="116" t="s">
        <v>127</v>
      </c>
      <c r="M27" s="101" t="s">
        <v>128</v>
      </c>
      <c r="N27" s="117" t="s">
        <v>5</v>
      </c>
      <c r="O27" s="116" t="s">
        <v>127</v>
      </c>
      <c r="P27" s="101" t="s">
        <v>128</v>
      </c>
    </row>
    <row r="28" spans="2:16" ht="12.75">
      <c r="B28" s="17" t="s">
        <v>349</v>
      </c>
      <c r="C28" s="26">
        <v>21</v>
      </c>
      <c r="D28" s="18">
        <v>3380672</v>
      </c>
      <c r="E28" s="27">
        <v>55699</v>
      </c>
      <c r="F28" s="16">
        <v>4.6</v>
      </c>
      <c r="G28" s="16">
        <v>35.949999999999996</v>
      </c>
      <c r="H28" s="18">
        <v>289100</v>
      </c>
      <c r="I28" s="27">
        <v>4684</v>
      </c>
      <c r="J28" s="16">
        <v>22.8</v>
      </c>
      <c r="K28" s="18">
        <v>682</v>
      </c>
      <c r="L28" s="27">
        <v>1673</v>
      </c>
      <c r="M28" s="16">
        <v>24.9</v>
      </c>
      <c r="N28" s="18">
        <v>1771</v>
      </c>
      <c r="O28" s="27">
        <v>4067</v>
      </c>
      <c r="P28" s="16">
        <v>10.5</v>
      </c>
    </row>
    <row r="29" spans="2:16" ht="12.75">
      <c r="B29" s="17" t="s">
        <v>384</v>
      </c>
      <c r="C29" s="26">
        <v>20</v>
      </c>
      <c r="D29" s="18">
        <v>2491469</v>
      </c>
      <c r="E29" s="27">
        <v>7226</v>
      </c>
      <c r="F29" s="16">
        <v>9.5</v>
      </c>
      <c r="G29" s="16">
        <v>34.68</v>
      </c>
      <c r="H29" s="18" t="s">
        <v>396</v>
      </c>
      <c r="I29" s="27" t="s">
        <v>396</v>
      </c>
      <c r="J29" s="16" t="s">
        <v>436</v>
      </c>
      <c r="K29" s="18">
        <v>4648</v>
      </c>
      <c r="L29" s="27">
        <v>1150</v>
      </c>
      <c r="M29" s="16">
        <v>80</v>
      </c>
      <c r="N29" s="18" t="s">
        <v>396</v>
      </c>
      <c r="O29" s="27" t="s">
        <v>396</v>
      </c>
      <c r="P29" s="16" t="s">
        <v>436</v>
      </c>
    </row>
    <row r="30" spans="2:16" ht="12.75">
      <c r="B30" s="17" t="s">
        <v>433</v>
      </c>
      <c r="C30" s="26" t="s">
        <v>88</v>
      </c>
      <c r="D30" s="18">
        <v>5872141</v>
      </c>
      <c r="E30" s="27">
        <v>62925</v>
      </c>
      <c r="F30" s="16" t="s">
        <v>88</v>
      </c>
      <c r="G30" s="16" t="s">
        <v>88</v>
      </c>
      <c r="H30" s="18">
        <v>289100</v>
      </c>
      <c r="I30" s="27">
        <v>4684</v>
      </c>
      <c r="J30" s="16" t="s">
        <v>88</v>
      </c>
      <c r="K30" s="18">
        <v>5330</v>
      </c>
      <c r="L30" s="27">
        <v>2823</v>
      </c>
      <c r="M30" s="16" t="s">
        <v>88</v>
      </c>
      <c r="N30" s="18">
        <v>1771</v>
      </c>
      <c r="O30" s="27">
        <v>4067</v>
      </c>
      <c r="P30" s="16" t="s">
        <v>88</v>
      </c>
    </row>
    <row r="32" ht="12.75">
      <c r="B32" t="s">
        <v>351</v>
      </c>
    </row>
  </sheetData>
  <sheetProtection/>
  <mergeCells count="15">
    <mergeCell ref="D5:G5"/>
    <mergeCell ref="K5:M5"/>
    <mergeCell ref="N5:P5"/>
    <mergeCell ref="H5:J5"/>
    <mergeCell ref="B1:P1"/>
    <mergeCell ref="B2:P2"/>
    <mergeCell ref="B3:P3"/>
    <mergeCell ref="B5:B6"/>
    <mergeCell ref="C5:C6"/>
    <mergeCell ref="D26:G26"/>
    <mergeCell ref="K26:M26"/>
    <mergeCell ref="N26:P26"/>
    <mergeCell ref="H26:J26"/>
    <mergeCell ref="B26:B27"/>
    <mergeCell ref="C26:C2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78" customWidth="1"/>
    <col min="2" max="3" width="24.8515625" style="78" customWidth="1"/>
    <col min="4" max="4" width="9.8515625" style="78" customWidth="1"/>
    <col min="5" max="11" width="12.7109375" style="78" customWidth="1"/>
    <col min="12" max="12" width="14.00390625" style="78" customWidth="1"/>
    <col min="13" max="16384" width="11.421875" style="78" customWidth="1"/>
  </cols>
  <sheetData>
    <row r="1" spans="2:12" s="77" customFormat="1" ht="33.75" customHeight="1">
      <c r="B1" s="185" t="s">
        <v>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2" ht="18" customHeight="1">
      <c r="B2" s="187" t="s">
        <v>300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3" ht="15.75" customHeight="1">
      <c r="B3" s="189" t="s">
        <v>442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8"/>
    </row>
    <row r="4" spans="2:12" ht="12.75" customHeight="1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45.75" customHeight="1">
      <c r="B5" s="191" t="s">
        <v>169</v>
      </c>
      <c r="C5" s="194" t="s">
        <v>154</v>
      </c>
      <c r="D5" s="195"/>
      <c r="E5" s="195"/>
      <c r="F5" s="195"/>
      <c r="G5" s="195"/>
      <c r="H5" s="195"/>
      <c r="I5" s="195"/>
      <c r="J5" s="195"/>
      <c r="K5" s="195"/>
      <c r="L5" s="195"/>
    </row>
    <row r="6" spans="2:12" ht="36.75" customHeight="1">
      <c r="B6" s="192"/>
      <c r="C6" s="196" t="s">
        <v>95</v>
      </c>
      <c r="D6" s="197"/>
      <c r="E6" s="196" t="s">
        <v>96</v>
      </c>
      <c r="F6" s="197"/>
      <c r="G6" s="198" t="s">
        <v>97</v>
      </c>
      <c r="H6" s="199"/>
      <c r="I6" s="196" t="s">
        <v>98</v>
      </c>
      <c r="J6" s="197"/>
      <c r="K6" s="196" t="s">
        <v>99</v>
      </c>
      <c r="L6" s="197"/>
    </row>
    <row r="7" spans="2:12" ht="24">
      <c r="B7" s="193"/>
      <c r="C7" s="99" t="s">
        <v>5</v>
      </c>
      <c r="D7" s="99" t="s">
        <v>127</v>
      </c>
      <c r="E7" s="99" t="s">
        <v>5</v>
      </c>
      <c r="F7" s="99" t="s">
        <v>127</v>
      </c>
      <c r="G7" s="99" t="s">
        <v>5</v>
      </c>
      <c r="H7" s="99" t="s">
        <v>127</v>
      </c>
      <c r="I7" s="99" t="s">
        <v>5</v>
      </c>
      <c r="J7" s="99" t="s">
        <v>127</v>
      </c>
      <c r="K7" s="99" t="s">
        <v>5</v>
      </c>
      <c r="L7" s="99" t="s">
        <v>127</v>
      </c>
    </row>
    <row r="8" spans="2:12" ht="12.75">
      <c r="B8" s="29" t="s">
        <v>302</v>
      </c>
      <c r="C8" s="30">
        <v>11545</v>
      </c>
      <c r="D8" s="27">
        <v>30.8</v>
      </c>
      <c r="E8" s="30">
        <v>29190</v>
      </c>
      <c r="F8" s="27">
        <v>327.1</v>
      </c>
      <c r="G8" s="30">
        <v>540</v>
      </c>
      <c r="H8" s="27">
        <v>3.6</v>
      </c>
      <c r="I8" s="30">
        <v>894178</v>
      </c>
      <c r="J8" s="27">
        <v>2381.7</v>
      </c>
      <c r="K8" s="30">
        <v>2661</v>
      </c>
      <c r="L8" s="27">
        <v>1.6</v>
      </c>
    </row>
    <row r="9" spans="2:12" ht="12.75">
      <c r="B9" s="29" t="s">
        <v>388</v>
      </c>
      <c r="C9" s="30">
        <v>73141</v>
      </c>
      <c r="D9" s="27">
        <v>279.4</v>
      </c>
      <c r="E9" s="30">
        <v>174710</v>
      </c>
      <c r="F9" s="27">
        <v>9299.1</v>
      </c>
      <c r="G9" s="30" t="s">
        <v>396</v>
      </c>
      <c r="H9" s="27" t="s">
        <v>396</v>
      </c>
      <c r="I9" s="30">
        <v>2332130</v>
      </c>
      <c r="J9" s="27">
        <v>12885.5</v>
      </c>
      <c r="K9" s="30">
        <v>4458</v>
      </c>
      <c r="L9" s="27">
        <v>19.4</v>
      </c>
    </row>
    <row r="10" spans="2:12" ht="12.75">
      <c r="B10" s="29" t="s">
        <v>314</v>
      </c>
      <c r="C10" s="30" t="s">
        <v>396</v>
      </c>
      <c r="D10" s="27" t="s">
        <v>396</v>
      </c>
      <c r="E10" s="30" t="s">
        <v>396</v>
      </c>
      <c r="F10" s="27" t="s">
        <v>396</v>
      </c>
      <c r="G10" s="30" t="s">
        <v>396</v>
      </c>
      <c r="H10" s="27" t="s">
        <v>396</v>
      </c>
      <c r="I10" s="30" t="s">
        <v>396</v>
      </c>
      <c r="J10" s="27" t="s">
        <v>396</v>
      </c>
      <c r="K10" s="30" t="s">
        <v>396</v>
      </c>
      <c r="L10" s="27" t="s">
        <v>396</v>
      </c>
    </row>
    <row r="11" spans="2:12" ht="12.75">
      <c r="B11" s="29" t="s">
        <v>392</v>
      </c>
      <c r="C11" s="30">
        <v>2433</v>
      </c>
      <c r="D11" s="27">
        <v>4.5</v>
      </c>
      <c r="E11" s="30">
        <v>5360</v>
      </c>
      <c r="F11" s="27">
        <v>152</v>
      </c>
      <c r="G11" s="30">
        <v>20</v>
      </c>
      <c r="H11" s="27">
        <v>0</v>
      </c>
      <c r="I11" s="30">
        <v>100205</v>
      </c>
      <c r="J11" s="27">
        <v>414.5</v>
      </c>
      <c r="K11" s="30">
        <v>85</v>
      </c>
      <c r="L11" s="27">
        <v>0.1</v>
      </c>
    </row>
    <row r="12" spans="2:12" ht="12.75">
      <c r="B12" s="29" t="s">
        <v>357</v>
      </c>
      <c r="C12" s="30" t="s">
        <v>396</v>
      </c>
      <c r="D12" s="27" t="s">
        <v>396</v>
      </c>
      <c r="E12" s="30" t="s">
        <v>396</v>
      </c>
      <c r="F12" s="27" t="s">
        <v>396</v>
      </c>
      <c r="G12" s="30" t="s">
        <v>396</v>
      </c>
      <c r="H12" s="27" t="s">
        <v>396</v>
      </c>
      <c r="I12" s="30" t="s">
        <v>396</v>
      </c>
      <c r="J12" s="27" t="s">
        <v>396</v>
      </c>
      <c r="K12" s="30" t="s">
        <v>396</v>
      </c>
      <c r="L12" s="27" t="s">
        <v>396</v>
      </c>
    </row>
    <row r="13" spans="2:12" ht="12.75">
      <c r="B13" s="29" t="s">
        <v>316</v>
      </c>
      <c r="C13" s="30">
        <v>92</v>
      </c>
      <c r="D13" s="27">
        <v>0</v>
      </c>
      <c r="E13" s="30">
        <v>0</v>
      </c>
      <c r="F13" s="27">
        <v>0</v>
      </c>
      <c r="G13" s="30">
        <v>0</v>
      </c>
      <c r="H13" s="27">
        <v>0</v>
      </c>
      <c r="I13" s="30">
        <v>3077</v>
      </c>
      <c r="J13" s="27">
        <v>10.1</v>
      </c>
      <c r="K13" s="30" t="s">
        <v>396</v>
      </c>
      <c r="L13" s="27" t="s">
        <v>396</v>
      </c>
    </row>
    <row r="14" spans="2:12" ht="12.75">
      <c r="B14" s="29" t="s">
        <v>318</v>
      </c>
      <c r="C14" s="30">
        <v>92202</v>
      </c>
      <c r="D14" s="27">
        <v>1228.9</v>
      </c>
      <c r="E14" s="30">
        <v>268962</v>
      </c>
      <c r="F14" s="27">
        <v>28342.2</v>
      </c>
      <c r="G14" s="30">
        <v>38347</v>
      </c>
      <c r="H14" s="27">
        <v>733.8</v>
      </c>
      <c r="I14" s="30">
        <v>5529126</v>
      </c>
      <c r="J14" s="27">
        <v>49259.3</v>
      </c>
      <c r="K14" s="30">
        <v>6662</v>
      </c>
      <c r="L14" s="27">
        <v>63.6</v>
      </c>
    </row>
    <row r="15" spans="2:12" ht="12.75">
      <c r="B15" s="29" t="s">
        <v>397</v>
      </c>
      <c r="C15" s="30" t="s">
        <v>396</v>
      </c>
      <c r="D15" s="27" t="s">
        <v>396</v>
      </c>
      <c r="E15" s="30" t="s">
        <v>396</v>
      </c>
      <c r="F15" s="27" t="s">
        <v>396</v>
      </c>
      <c r="G15" s="30" t="s">
        <v>396</v>
      </c>
      <c r="H15" s="27" t="s">
        <v>396</v>
      </c>
      <c r="I15" s="30" t="s">
        <v>396</v>
      </c>
      <c r="J15" s="27" t="s">
        <v>396</v>
      </c>
      <c r="K15" s="30" t="s">
        <v>396</v>
      </c>
      <c r="L15" s="27" t="s">
        <v>396</v>
      </c>
    </row>
    <row r="16" spans="2:12" ht="12.75">
      <c r="B16" s="29" t="s">
        <v>330</v>
      </c>
      <c r="C16" s="30">
        <v>46</v>
      </c>
      <c r="D16" s="27">
        <v>0.1</v>
      </c>
      <c r="E16" s="30">
        <v>3</v>
      </c>
      <c r="F16" s="27">
        <v>0</v>
      </c>
      <c r="G16" s="30">
        <v>0</v>
      </c>
      <c r="H16" s="27">
        <v>0</v>
      </c>
      <c r="I16" s="30">
        <v>429</v>
      </c>
      <c r="J16" s="27">
        <v>2.6</v>
      </c>
      <c r="K16" s="30">
        <v>0</v>
      </c>
      <c r="L16" s="27">
        <v>0</v>
      </c>
    </row>
    <row r="17" spans="2:12" ht="12.75">
      <c r="B17" s="29" t="s">
        <v>366</v>
      </c>
      <c r="C17" s="30">
        <v>93</v>
      </c>
      <c r="D17" s="27">
        <v>0.4</v>
      </c>
      <c r="E17" s="30">
        <v>2</v>
      </c>
      <c r="F17" s="27">
        <v>0</v>
      </c>
      <c r="G17" s="30" t="s">
        <v>396</v>
      </c>
      <c r="H17" s="27" t="s">
        <v>396</v>
      </c>
      <c r="I17" s="30">
        <v>569</v>
      </c>
      <c r="J17" s="27">
        <v>7.7</v>
      </c>
      <c r="K17" s="30">
        <v>27</v>
      </c>
      <c r="L17" s="27">
        <v>0.2</v>
      </c>
    </row>
    <row r="18" spans="2:12" ht="12.75">
      <c r="B18" s="29" t="s">
        <v>332</v>
      </c>
      <c r="C18" s="30">
        <v>398167</v>
      </c>
      <c r="D18" s="27">
        <v>868.4</v>
      </c>
      <c r="E18" s="30">
        <v>728813</v>
      </c>
      <c r="F18" s="27">
        <v>21489.5</v>
      </c>
      <c r="G18" s="30">
        <v>3470</v>
      </c>
      <c r="H18" s="27">
        <v>1.3</v>
      </c>
      <c r="I18" s="30">
        <v>12623497</v>
      </c>
      <c r="J18" s="27">
        <v>38374.2</v>
      </c>
      <c r="K18" s="30">
        <v>57211</v>
      </c>
      <c r="L18" s="27">
        <v>127.2</v>
      </c>
    </row>
    <row r="19" spans="2:12" ht="12.75">
      <c r="B19" s="29" t="s">
        <v>342</v>
      </c>
      <c r="C19" s="30">
        <v>3595</v>
      </c>
      <c r="D19" s="27">
        <v>5.7</v>
      </c>
      <c r="E19" s="30">
        <v>4111</v>
      </c>
      <c r="F19" s="27">
        <v>82.5</v>
      </c>
      <c r="G19" s="30">
        <v>0</v>
      </c>
      <c r="H19" s="27">
        <v>0</v>
      </c>
      <c r="I19" s="30">
        <v>76525</v>
      </c>
      <c r="J19" s="27">
        <v>261.8</v>
      </c>
      <c r="K19" s="30" t="s">
        <v>396</v>
      </c>
      <c r="L19" s="27" t="s">
        <v>396</v>
      </c>
    </row>
    <row r="20" spans="2:12" ht="12.75">
      <c r="B20" s="29" t="s">
        <v>344</v>
      </c>
      <c r="C20" s="30">
        <v>10850</v>
      </c>
      <c r="D20" s="27">
        <v>33.4</v>
      </c>
      <c r="E20" s="30">
        <v>44398</v>
      </c>
      <c r="F20" s="27">
        <v>976</v>
      </c>
      <c r="G20" s="30">
        <v>4922</v>
      </c>
      <c r="H20" s="27">
        <v>11.2</v>
      </c>
      <c r="I20" s="30">
        <v>252081</v>
      </c>
      <c r="J20" s="27">
        <v>1242.1</v>
      </c>
      <c r="K20" s="30">
        <v>497</v>
      </c>
      <c r="L20" s="27">
        <v>3.8</v>
      </c>
    </row>
    <row r="21" spans="2:12" ht="12.75">
      <c r="B21" s="29" t="s">
        <v>380</v>
      </c>
      <c r="C21" s="30">
        <v>42174</v>
      </c>
      <c r="D21" s="27">
        <v>31.7</v>
      </c>
      <c r="E21" s="30">
        <v>78088</v>
      </c>
      <c r="F21" s="27">
        <v>832.5</v>
      </c>
      <c r="G21" s="30" t="s">
        <v>396</v>
      </c>
      <c r="H21" s="27" t="s">
        <v>396</v>
      </c>
      <c r="I21" s="30">
        <v>3181898</v>
      </c>
      <c r="J21" s="27">
        <v>5327.7</v>
      </c>
      <c r="K21" s="30" t="s">
        <v>396</v>
      </c>
      <c r="L21" s="27" t="s">
        <v>396</v>
      </c>
    </row>
    <row r="22" spans="2:12" ht="12.75">
      <c r="B22" s="29" t="s">
        <v>346</v>
      </c>
      <c r="C22" s="30">
        <v>257</v>
      </c>
      <c r="D22" s="27">
        <v>0.5</v>
      </c>
      <c r="E22" s="30">
        <v>180</v>
      </c>
      <c r="F22" s="27">
        <v>0.4</v>
      </c>
      <c r="G22" s="30">
        <v>142</v>
      </c>
      <c r="H22" s="27">
        <v>0.5</v>
      </c>
      <c r="I22" s="30">
        <v>7170</v>
      </c>
      <c r="J22" s="27">
        <v>25.8</v>
      </c>
      <c r="K22" s="30">
        <v>20</v>
      </c>
      <c r="L22" s="27">
        <v>0</v>
      </c>
    </row>
    <row r="23" spans="2:12" ht="12.75">
      <c r="B23" s="29" t="s">
        <v>433</v>
      </c>
      <c r="C23" s="30">
        <v>634595</v>
      </c>
      <c r="D23" s="27">
        <v>2483.8</v>
      </c>
      <c r="E23" s="30">
        <v>1333817</v>
      </c>
      <c r="F23" s="27">
        <v>61501.2</v>
      </c>
      <c r="G23" s="30">
        <v>47441</v>
      </c>
      <c r="H23" s="27">
        <v>750.5</v>
      </c>
      <c r="I23" s="30">
        <v>25000885</v>
      </c>
      <c r="J23" s="27">
        <v>110193</v>
      </c>
      <c r="K23" s="30">
        <v>71621</v>
      </c>
      <c r="L23" s="27">
        <v>215.9</v>
      </c>
    </row>
    <row r="26" spans="1:13" ht="45.75" customHeight="1">
      <c r="A26"/>
      <c r="B26" s="191" t="s">
        <v>348</v>
      </c>
      <c r="C26" s="194" t="s">
        <v>154</v>
      </c>
      <c r="D26" s="195" t="s">
        <v>88</v>
      </c>
      <c r="E26" s="195" t="s">
        <v>88</v>
      </c>
      <c r="F26" s="195" t="s">
        <v>88</v>
      </c>
      <c r="G26" s="195" t="s">
        <v>88</v>
      </c>
      <c r="H26" s="195" t="s">
        <v>88</v>
      </c>
      <c r="I26" s="195" t="s">
        <v>88</v>
      </c>
      <c r="J26" s="195" t="s">
        <v>88</v>
      </c>
      <c r="K26" s="195" t="s">
        <v>88</v>
      </c>
      <c r="L26" s="195" t="s">
        <v>88</v>
      </c>
      <c r="M26"/>
    </row>
    <row r="27" spans="1:13" ht="36.75" customHeight="1">
      <c r="A27"/>
      <c r="B27" s="192" t="s">
        <v>348</v>
      </c>
      <c r="C27" s="196" t="s">
        <v>95</v>
      </c>
      <c r="D27" s="197" t="s">
        <v>88</v>
      </c>
      <c r="E27" s="196" t="s">
        <v>96</v>
      </c>
      <c r="F27" s="197" t="s">
        <v>88</v>
      </c>
      <c r="G27" s="198" t="s">
        <v>97</v>
      </c>
      <c r="H27" s="199" t="s">
        <v>88</v>
      </c>
      <c r="I27" s="196" t="s">
        <v>98</v>
      </c>
      <c r="J27" s="197" t="s">
        <v>88</v>
      </c>
      <c r="K27" s="196" t="s">
        <v>99</v>
      </c>
      <c r="L27" s="197" t="s">
        <v>88</v>
      </c>
      <c r="M27"/>
    </row>
    <row r="28" spans="1:13" ht="24" customHeight="1">
      <c r="A28"/>
      <c r="B28" s="193" t="s">
        <v>348</v>
      </c>
      <c r="C28" s="99" t="s">
        <v>5</v>
      </c>
      <c r="D28" s="99" t="s">
        <v>127</v>
      </c>
      <c r="E28" s="99" t="s">
        <v>5</v>
      </c>
      <c r="F28" s="99" t="s">
        <v>127</v>
      </c>
      <c r="G28" s="99" t="s">
        <v>5</v>
      </c>
      <c r="H28" s="99" t="s">
        <v>127</v>
      </c>
      <c r="I28" s="99" t="s">
        <v>5</v>
      </c>
      <c r="J28" s="99" t="s">
        <v>127</v>
      </c>
      <c r="K28" s="99" t="s">
        <v>5</v>
      </c>
      <c r="L28" s="99" t="s">
        <v>127</v>
      </c>
      <c r="M28"/>
    </row>
    <row r="29" spans="2:12" ht="12.75">
      <c r="B29" s="29" t="s">
        <v>349</v>
      </c>
      <c r="C29" s="30">
        <v>110825</v>
      </c>
      <c r="D29" s="27">
        <v>1508</v>
      </c>
      <c r="E29" s="30">
        <v>385193</v>
      </c>
      <c r="F29" s="27">
        <v>25538</v>
      </c>
      <c r="G29" s="30">
        <v>3477</v>
      </c>
      <c r="H29" s="27">
        <v>38</v>
      </c>
      <c r="I29" s="30">
        <v>2878862</v>
      </c>
      <c r="J29" s="27">
        <v>28496</v>
      </c>
      <c r="K29" s="30">
        <v>5792</v>
      </c>
      <c r="L29" s="27">
        <v>158</v>
      </c>
    </row>
    <row r="30" spans="2:12" ht="12.75">
      <c r="B30" s="29" t="s">
        <v>384</v>
      </c>
      <c r="C30" s="30">
        <v>59377</v>
      </c>
      <c r="D30" s="27">
        <v>351</v>
      </c>
      <c r="E30" s="30">
        <v>295146</v>
      </c>
      <c r="F30" s="27">
        <v>1504.3</v>
      </c>
      <c r="G30" s="30" t="s">
        <v>396</v>
      </c>
      <c r="H30" s="27" t="s">
        <v>396</v>
      </c>
      <c r="I30" s="30">
        <v>2136946</v>
      </c>
      <c r="J30" s="27">
        <v>5370.8</v>
      </c>
      <c r="K30" s="30" t="s">
        <v>396</v>
      </c>
      <c r="L30" s="27" t="s">
        <v>396</v>
      </c>
    </row>
    <row r="31" spans="2:12" ht="12.75">
      <c r="B31" s="29" t="s">
        <v>433</v>
      </c>
      <c r="C31" s="30">
        <v>170202</v>
      </c>
      <c r="D31" s="27">
        <v>1859</v>
      </c>
      <c r="E31" s="30">
        <v>680339</v>
      </c>
      <c r="F31" s="27">
        <v>27042.3</v>
      </c>
      <c r="G31" s="30">
        <v>3477</v>
      </c>
      <c r="H31" s="27">
        <v>38</v>
      </c>
      <c r="I31" s="30">
        <v>5015808</v>
      </c>
      <c r="J31" s="27">
        <v>33866.8</v>
      </c>
      <c r="K31" s="30">
        <v>5792</v>
      </c>
      <c r="L31" s="27">
        <v>158</v>
      </c>
    </row>
    <row r="33" ht="12.75">
      <c r="B33" t="s">
        <v>351</v>
      </c>
    </row>
  </sheetData>
  <sheetProtection/>
  <mergeCells count="17">
    <mergeCell ref="B1:L1"/>
    <mergeCell ref="B2:L2"/>
    <mergeCell ref="B3:L3"/>
    <mergeCell ref="B5:B7"/>
    <mergeCell ref="C5:L5"/>
    <mergeCell ref="C6:D6"/>
    <mergeCell ref="E6:F6"/>
    <mergeCell ref="G6:H6"/>
    <mergeCell ref="I6:J6"/>
    <mergeCell ref="K6:L6"/>
    <mergeCell ref="B26:B28"/>
    <mergeCell ref="C26:L26"/>
    <mergeCell ref="C27:D27"/>
    <mergeCell ref="E27:F27"/>
    <mergeCell ref="G27:H27"/>
    <mergeCell ref="I27:J27"/>
    <mergeCell ref="K27:L27"/>
  </mergeCells>
  <printOptions/>
  <pageMargins left="0.75" right="0.75" top="1" bottom="1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9" width="12.7109375" style="0" customWidth="1"/>
    <col min="10" max="10" width="14.00390625" style="0" customWidth="1"/>
    <col min="11" max="11" width="11.7109375" style="0" customWidth="1"/>
    <col min="12" max="12" width="9.7109375" style="0" customWidth="1"/>
    <col min="13" max="13" width="15.140625" style="0" customWidth="1"/>
    <col min="14" max="14" width="12.8515625" style="0" customWidth="1"/>
  </cols>
  <sheetData>
    <row r="1" spans="2:16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2:16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2:16" s="3" customFormat="1" ht="15.75" customHeight="1">
      <c r="B3" s="154" t="s">
        <v>443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2:12" s="3" customFormat="1" ht="12.75" customHeight="1">
      <c r="B4" s="152" t="s">
        <v>1</v>
      </c>
      <c r="C4" s="203"/>
      <c r="D4" s="203"/>
      <c r="E4" s="203"/>
      <c r="F4" s="203"/>
      <c r="G4" s="203"/>
      <c r="H4" s="203"/>
      <c r="I4" s="203"/>
      <c r="J4" s="203"/>
      <c r="K4" s="203"/>
      <c r="L4" s="75"/>
    </row>
    <row r="5" spans="2:16" s="3" customFormat="1" ht="45.75" customHeight="1">
      <c r="B5" s="166" t="s">
        <v>168</v>
      </c>
      <c r="C5" s="191" t="s">
        <v>3</v>
      </c>
      <c r="D5" s="200" t="s">
        <v>158</v>
      </c>
      <c r="E5" s="201"/>
      <c r="F5" s="201"/>
      <c r="G5" s="202"/>
      <c r="H5" s="200" t="s">
        <v>163</v>
      </c>
      <c r="I5" s="201"/>
      <c r="J5" s="202"/>
      <c r="K5" s="200" t="s">
        <v>159</v>
      </c>
      <c r="L5" s="201"/>
      <c r="M5" s="202"/>
      <c r="N5" s="200" t="s">
        <v>84</v>
      </c>
      <c r="O5" s="201"/>
      <c r="P5" s="202"/>
    </row>
    <row r="6" spans="2:16" s="3" customFormat="1" ht="36.75" customHeight="1">
      <c r="B6" s="167"/>
      <c r="C6" s="204"/>
      <c r="D6" s="114" t="s">
        <v>5</v>
      </c>
      <c r="E6" s="115" t="s">
        <v>127</v>
      </c>
      <c r="F6" s="113" t="s">
        <v>128</v>
      </c>
      <c r="G6" s="113" t="s">
        <v>147</v>
      </c>
      <c r="H6" s="114" t="s">
        <v>5</v>
      </c>
      <c r="I6" s="115" t="s">
        <v>127</v>
      </c>
      <c r="J6" s="113" t="s">
        <v>128</v>
      </c>
      <c r="K6" s="114" t="s">
        <v>5</v>
      </c>
      <c r="L6" s="115" t="s">
        <v>127</v>
      </c>
      <c r="M6" s="113" t="s">
        <v>128</v>
      </c>
      <c r="N6" s="114" t="s">
        <v>5</v>
      </c>
      <c r="O6" s="115" t="s">
        <v>127</v>
      </c>
      <c r="P6" s="113" t="s">
        <v>128</v>
      </c>
    </row>
    <row r="7" spans="2:16" ht="12.75">
      <c r="B7" s="17" t="s">
        <v>302</v>
      </c>
      <c r="C7" s="26">
        <v>21</v>
      </c>
      <c r="D7" s="26">
        <v>35115</v>
      </c>
      <c r="E7" s="27">
        <v>79</v>
      </c>
      <c r="F7" s="27">
        <v>0.7</v>
      </c>
      <c r="G7" s="16" t="s">
        <v>396</v>
      </c>
      <c r="H7" s="18">
        <v>0</v>
      </c>
      <c r="I7" s="27">
        <v>0</v>
      </c>
      <c r="J7" s="16">
        <v>0</v>
      </c>
      <c r="K7" s="18">
        <v>8</v>
      </c>
      <c r="L7" s="27">
        <v>3.5</v>
      </c>
      <c r="M7" s="16">
        <v>-29.9</v>
      </c>
      <c r="N7" s="18">
        <v>240</v>
      </c>
      <c r="O7" s="27">
        <v>15</v>
      </c>
      <c r="P7" s="16">
        <v>74.1</v>
      </c>
    </row>
    <row r="8" spans="2:16" ht="12.75">
      <c r="B8" s="17" t="s">
        <v>388</v>
      </c>
      <c r="C8" s="26">
        <v>21</v>
      </c>
      <c r="D8" s="26">
        <v>94835</v>
      </c>
      <c r="E8" s="27">
        <v>929.7</v>
      </c>
      <c r="F8" s="27">
        <v>9</v>
      </c>
      <c r="G8" s="16" t="s">
        <v>396</v>
      </c>
      <c r="H8" s="18" t="s">
        <v>441</v>
      </c>
      <c r="I8" s="27" t="s">
        <v>441</v>
      </c>
      <c r="J8" s="16" t="s">
        <v>436</v>
      </c>
      <c r="K8" s="18" t="s">
        <v>396</v>
      </c>
      <c r="L8" s="27" t="s">
        <v>396</v>
      </c>
      <c r="M8" s="16" t="s">
        <v>436</v>
      </c>
      <c r="N8" s="18" t="s">
        <v>396</v>
      </c>
      <c r="O8" s="27" t="s">
        <v>396</v>
      </c>
      <c r="P8" s="16" t="s">
        <v>436</v>
      </c>
    </row>
    <row r="9" spans="2:16" ht="12.75">
      <c r="B9" s="17" t="s">
        <v>435</v>
      </c>
      <c r="C9" s="26">
        <v>21</v>
      </c>
      <c r="D9" s="26">
        <v>53813</v>
      </c>
      <c r="E9" s="27">
        <v>704.5</v>
      </c>
      <c r="F9" s="27">
        <v>30.9</v>
      </c>
      <c r="G9" s="16" t="s">
        <v>396</v>
      </c>
      <c r="H9" s="18" t="s">
        <v>441</v>
      </c>
      <c r="I9" s="27" t="s">
        <v>441</v>
      </c>
      <c r="J9" s="16" t="s">
        <v>436</v>
      </c>
      <c r="K9" s="18" t="s">
        <v>441</v>
      </c>
      <c r="L9" s="27" t="s">
        <v>441</v>
      </c>
      <c r="M9" s="16" t="s">
        <v>436</v>
      </c>
      <c r="N9" s="18" t="s">
        <v>441</v>
      </c>
      <c r="O9" s="27" t="s">
        <v>441</v>
      </c>
      <c r="P9" s="16" t="s">
        <v>436</v>
      </c>
    </row>
    <row r="10" spans="2:16" ht="12.75">
      <c r="B10" s="17" t="s">
        <v>314</v>
      </c>
      <c r="C10" s="26">
        <v>21</v>
      </c>
      <c r="D10" s="26">
        <v>4051</v>
      </c>
      <c r="E10" s="27">
        <v>2.6</v>
      </c>
      <c r="F10" s="27">
        <v>13</v>
      </c>
      <c r="G10" s="16" t="s">
        <v>396</v>
      </c>
      <c r="H10" s="18" t="s">
        <v>396</v>
      </c>
      <c r="I10" s="27" t="s">
        <v>396</v>
      </c>
      <c r="J10" s="16" t="s">
        <v>436</v>
      </c>
      <c r="K10" s="18">
        <v>0</v>
      </c>
      <c r="L10" s="27">
        <v>0</v>
      </c>
      <c r="M10" s="16">
        <v>0</v>
      </c>
      <c r="N10" s="18" t="s">
        <v>396</v>
      </c>
      <c r="O10" s="27" t="s">
        <v>396</v>
      </c>
      <c r="P10" s="16" t="s">
        <v>436</v>
      </c>
    </row>
    <row r="11" spans="2:16" ht="12.75">
      <c r="B11" s="17" t="s">
        <v>392</v>
      </c>
      <c r="C11" s="26">
        <v>21</v>
      </c>
      <c r="D11" s="26">
        <v>15</v>
      </c>
      <c r="E11" s="27">
        <v>0</v>
      </c>
      <c r="F11" s="27" t="s">
        <v>436</v>
      </c>
      <c r="G11" s="16" t="s">
        <v>396</v>
      </c>
      <c r="H11" s="18" t="s">
        <v>396</v>
      </c>
      <c r="I11" s="27" t="s">
        <v>396</v>
      </c>
      <c r="J11" s="16" t="s">
        <v>436</v>
      </c>
      <c r="K11" s="18" t="s">
        <v>396</v>
      </c>
      <c r="L11" s="27" t="s">
        <v>396</v>
      </c>
      <c r="M11" s="16" t="s">
        <v>436</v>
      </c>
      <c r="N11" s="18" t="s">
        <v>396</v>
      </c>
      <c r="O11" s="27" t="s">
        <v>396</v>
      </c>
      <c r="P11" s="16" t="s">
        <v>436</v>
      </c>
    </row>
    <row r="12" spans="2:16" ht="12.75">
      <c r="B12" s="17" t="s">
        <v>357</v>
      </c>
      <c r="C12" s="26">
        <v>21</v>
      </c>
      <c r="D12" s="26">
        <v>199</v>
      </c>
      <c r="E12" s="27">
        <v>1</v>
      </c>
      <c r="F12" s="27">
        <v>-12.9</v>
      </c>
      <c r="G12" s="16" t="s">
        <v>396</v>
      </c>
      <c r="H12" s="18" t="s">
        <v>441</v>
      </c>
      <c r="I12" s="27" t="s">
        <v>441</v>
      </c>
      <c r="J12" s="16" t="s">
        <v>436</v>
      </c>
      <c r="K12" s="18" t="s">
        <v>441</v>
      </c>
      <c r="L12" s="27" t="s">
        <v>441</v>
      </c>
      <c r="M12" s="16" t="s">
        <v>436</v>
      </c>
      <c r="N12" s="18" t="s">
        <v>441</v>
      </c>
      <c r="O12" s="27" t="s">
        <v>441</v>
      </c>
      <c r="P12" s="16" t="s">
        <v>436</v>
      </c>
    </row>
    <row r="13" spans="2:16" ht="12.75">
      <c r="B13" s="17" t="s">
        <v>316</v>
      </c>
      <c r="C13" s="26">
        <v>20</v>
      </c>
      <c r="D13" s="26" t="s">
        <v>396</v>
      </c>
      <c r="E13" s="27" t="s">
        <v>396</v>
      </c>
      <c r="F13" s="27" t="s">
        <v>436</v>
      </c>
      <c r="G13" s="16" t="s">
        <v>396</v>
      </c>
      <c r="H13" s="18" t="s">
        <v>396</v>
      </c>
      <c r="I13" s="27" t="s">
        <v>396</v>
      </c>
      <c r="J13" s="16" t="s">
        <v>436</v>
      </c>
      <c r="K13" s="18" t="s">
        <v>396</v>
      </c>
      <c r="L13" s="27" t="s">
        <v>396</v>
      </c>
      <c r="M13" s="16" t="s">
        <v>436</v>
      </c>
      <c r="N13" s="18" t="s">
        <v>396</v>
      </c>
      <c r="O13" s="27" t="s">
        <v>396</v>
      </c>
      <c r="P13" s="16" t="s">
        <v>436</v>
      </c>
    </row>
    <row r="14" spans="2:16" ht="12.75">
      <c r="B14" s="17" t="s">
        <v>318</v>
      </c>
      <c r="C14" s="26">
        <v>21</v>
      </c>
      <c r="D14" s="26">
        <v>1050381</v>
      </c>
      <c r="E14" s="27">
        <v>9379.1</v>
      </c>
      <c r="F14" s="27">
        <v>19.3</v>
      </c>
      <c r="G14" s="16" t="s">
        <v>396</v>
      </c>
      <c r="H14" s="18">
        <v>0</v>
      </c>
      <c r="I14" s="27">
        <v>0</v>
      </c>
      <c r="J14" s="16">
        <v>0</v>
      </c>
      <c r="K14" s="18">
        <v>108816</v>
      </c>
      <c r="L14" s="27">
        <v>3963.9</v>
      </c>
      <c r="M14" s="16">
        <v>32.6</v>
      </c>
      <c r="N14" s="18" t="s">
        <v>396</v>
      </c>
      <c r="O14" s="27" t="s">
        <v>396</v>
      </c>
      <c r="P14" s="16" t="s">
        <v>436</v>
      </c>
    </row>
    <row r="15" spans="2:16" ht="12.75">
      <c r="B15" s="17" t="s">
        <v>397</v>
      </c>
      <c r="C15" s="26">
        <v>21</v>
      </c>
      <c r="D15" s="26">
        <v>346774</v>
      </c>
      <c r="E15" s="27">
        <v>3284.4</v>
      </c>
      <c r="F15" s="27">
        <v>-13</v>
      </c>
      <c r="G15" s="16" t="s">
        <v>396</v>
      </c>
      <c r="H15" s="18" t="s">
        <v>396</v>
      </c>
      <c r="I15" s="27" t="s">
        <v>396</v>
      </c>
      <c r="J15" s="16" t="s">
        <v>436</v>
      </c>
      <c r="K15" s="18">
        <v>4</v>
      </c>
      <c r="L15" s="27">
        <v>0.9</v>
      </c>
      <c r="M15" s="16">
        <v>-69.4</v>
      </c>
      <c r="N15" s="18" t="s">
        <v>396</v>
      </c>
      <c r="O15" s="27" t="s">
        <v>396</v>
      </c>
      <c r="P15" s="16" t="s">
        <v>436</v>
      </c>
    </row>
    <row r="16" spans="2:16" ht="12.75">
      <c r="B16" s="17" t="s">
        <v>330</v>
      </c>
      <c r="C16" s="26">
        <v>21</v>
      </c>
      <c r="D16" s="26">
        <v>55</v>
      </c>
      <c r="E16" s="27">
        <v>0.4</v>
      </c>
      <c r="F16" s="27">
        <v>566.7</v>
      </c>
      <c r="G16" s="16" t="s">
        <v>396</v>
      </c>
      <c r="H16" s="18" t="s">
        <v>441</v>
      </c>
      <c r="I16" s="27" t="s">
        <v>441</v>
      </c>
      <c r="J16" s="16" t="s">
        <v>436</v>
      </c>
      <c r="K16" s="18" t="s">
        <v>441</v>
      </c>
      <c r="L16" s="27" t="s">
        <v>441</v>
      </c>
      <c r="M16" s="16" t="s">
        <v>436</v>
      </c>
      <c r="N16" s="18" t="s">
        <v>441</v>
      </c>
      <c r="O16" s="27" t="s">
        <v>441</v>
      </c>
      <c r="P16" s="16" t="s">
        <v>436</v>
      </c>
    </row>
    <row r="17" spans="2:16" ht="12.75">
      <c r="B17" s="17" t="s">
        <v>366</v>
      </c>
      <c r="C17" s="26">
        <v>21</v>
      </c>
      <c r="D17" s="26" t="s">
        <v>396</v>
      </c>
      <c r="E17" s="27" t="s">
        <v>396</v>
      </c>
      <c r="F17" s="27" t="s">
        <v>436</v>
      </c>
      <c r="G17" s="16" t="s">
        <v>396</v>
      </c>
      <c r="H17" s="18" t="s">
        <v>396</v>
      </c>
      <c r="I17" s="27" t="s">
        <v>396</v>
      </c>
      <c r="J17" s="16" t="s">
        <v>436</v>
      </c>
      <c r="K17" s="18" t="s">
        <v>396</v>
      </c>
      <c r="L17" s="27" t="s">
        <v>396</v>
      </c>
      <c r="M17" s="16" t="s">
        <v>436</v>
      </c>
      <c r="N17" s="18" t="s">
        <v>396</v>
      </c>
      <c r="O17" s="27" t="s">
        <v>396</v>
      </c>
      <c r="P17" s="16" t="s">
        <v>436</v>
      </c>
    </row>
    <row r="18" spans="2:16" ht="12.75">
      <c r="B18" s="17" t="s">
        <v>332</v>
      </c>
      <c r="C18" s="26">
        <v>21</v>
      </c>
      <c r="D18" s="26">
        <v>477794</v>
      </c>
      <c r="E18" s="27">
        <v>2348.3</v>
      </c>
      <c r="F18" s="27">
        <v>-4.1</v>
      </c>
      <c r="G18" s="16" t="s">
        <v>396</v>
      </c>
      <c r="H18" s="18">
        <v>4092</v>
      </c>
      <c r="I18" s="27">
        <v>25.9</v>
      </c>
      <c r="J18" s="16">
        <v>-37.4</v>
      </c>
      <c r="K18" s="18">
        <v>61</v>
      </c>
      <c r="L18" s="27">
        <v>44.4</v>
      </c>
      <c r="M18" s="16">
        <v>-6.2</v>
      </c>
      <c r="N18" s="18">
        <v>538</v>
      </c>
      <c r="O18" s="27">
        <v>4</v>
      </c>
      <c r="P18" s="16">
        <v>-58.4</v>
      </c>
    </row>
    <row r="19" spans="2:16" ht="12.75">
      <c r="B19" s="17" t="s">
        <v>342</v>
      </c>
      <c r="C19" s="26">
        <v>21</v>
      </c>
      <c r="D19" s="26">
        <v>10297</v>
      </c>
      <c r="E19" s="27">
        <v>64.1</v>
      </c>
      <c r="F19" s="27">
        <v>11.2</v>
      </c>
      <c r="G19" s="16" t="s">
        <v>396</v>
      </c>
      <c r="H19" s="18" t="s">
        <v>441</v>
      </c>
      <c r="I19" s="27" t="s">
        <v>441</v>
      </c>
      <c r="J19" s="16" t="s">
        <v>436</v>
      </c>
      <c r="K19" s="18" t="s">
        <v>441</v>
      </c>
      <c r="L19" s="27" t="s">
        <v>441</v>
      </c>
      <c r="M19" s="16" t="s">
        <v>436</v>
      </c>
      <c r="N19" s="18" t="s">
        <v>441</v>
      </c>
      <c r="O19" s="27" t="s">
        <v>441</v>
      </c>
      <c r="P19" s="16" t="s">
        <v>436</v>
      </c>
    </row>
    <row r="20" spans="2:16" ht="12.75">
      <c r="B20" s="17" t="s">
        <v>344</v>
      </c>
      <c r="C20" s="26">
        <v>21</v>
      </c>
      <c r="D20" s="26">
        <v>8356</v>
      </c>
      <c r="E20" s="27">
        <v>39.1</v>
      </c>
      <c r="F20" s="27">
        <v>24.5</v>
      </c>
      <c r="G20" s="16" t="s">
        <v>396</v>
      </c>
      <c r="H20" s="18" t="s">
        <v>441</v>
      </c>
      <c r="I20" s="27" t="s">
        <v>441</v>
      </c>
      <c r="J20" s="16" t="s">
        <v>436</v>
      </c>
      <c r="K20" s="18" t="s">
        <v>441</v>
      </c>
      <c r="L20" s="27" t="s">
        <v>441</v>
      </c>
      <c r="M20" s="16" t="s">
        <v>436</v>
      </c>
      <c r="N20" s="18" t="s">
        <v>441</v>
      </c>
      <c r="O20" s="27" t="s">
        <v>441</v>
      </c>
      <c r="P20" s="16" t="s">
        <v>436</v>
      </c>
    </row>
    <row r="21" spans="2:16" ht="12.75">
      <c r="B21" s="17" t="s">
        <v>380</v>
      </c>
      <c r="C21" s="26">
        <v>21</v>
      </c>
      <c r="D21" s="26">
        <v>44818</v>
      </c>
      <c r="E21" s="27">
        <v>31.8</v>
      </c>
      <c r="F21" s="27">
        <v>-29.4</v>
      </c>
      <c r="G21" s="16" t="s">
        <v>396</v>
      </c>
      <c r="H21" s="18" t="s">
        <v>396</v>
      </c>
      <c r="I21" s="27" t="s">
        <v>396</v>
      </c>
      <c r="J21" s="16" t="s">
        <v>436</v>
      </c>
      <c r="K21" s="18">
        <v>0</v>
      </c>
      <c r="L21" s="27">
        <v>0</v>
      </c>
      <c r="M21" s="16">
        <v>-100</v>
      </c>
      <c r="N21" s="18" t="s">
        <v>396</v>
      </c>
      <c r="O21" s="27" t="s">
        <v>396</v>
      </c>
      <c r="P21" s="16" t="s">
        <v>436</v>
      </c>
    </row>
    <row r="22" spans="2:16" ht="12.75">
      <c r="B22" s="17" t="s">
        <v>346</v>
      </c>
      <c r="C22" s="26">
        <v>21</v>
      </c>
      <c r="D22" s="26">
        <v>0</v>
      </c>
      <c r="E22" s="27">
        <v>0</v>
      </c>
      <c r="F22" s="27">
        <v>0</v>
      </c>
      <c r="G22" s="16" t="s">
        <v>396</v>
      </c>
      <c r="H22" s="18">
        <v>0</v>
      </c>
      <c r="I22" s="27">
        <v>0</v>
      </c>
      <c r="J22" s="16">
        <v>0</v>
      </c>
      <c r="K22" s="18">
        <v>0</v>
      </c>
      <c r="L22" s="27">
        <v>0</v>
      </c>
      <c r="M22" s="16">
        <v>0</v>
      </c>
      <c r="N22" s="18">
        <v>0</v>
      </c>
      <c r="O22" s="27">
        <v>0</v>
      </c>
      <c r="P22" s="16">
        <v>0</v>
      </c>
    </row>
    <row r="23" spans="2:16" ht="12.75">
      <c r="B23" s="17" t="s">
        <v>433</v>
      </c>
      <c r="C23" s="26" t="s">
        <v>88</v>
      </c>
      <c r="D23" s="26">
        <v>2126503</v>
      </c>
      <c r="E23" s="27">
        <v>16864.1</v>
      </c>
      <c r="F23" s="27" t="s">
        <v>88</v>
      </c>
      <c r="G23" s="16" t="s">
        <v>88</v>
      </c>
      <c r="H23" s="18">
        <v>4092</v>
      </c>
      <c r="I23" s="27">
        <v>25.9</v>
      </c>
      <c r="J23" s="16" t="s">
        <v>88</v>
      </c>
      <c r="K23" s="18">
        <v>108889</v>
      </c>
      <c r="L23" s="27">
        <v>4012.7</v>
      </c>
      <c r="M23" s="16" t="s">
        <v>88</v>
      </c>
      <c r="N23" s="18">
        <v>778</v>
      </c>
      <c r="O23" s="27">
        <v>18.6</v>
      </c>
      <c r="P23" s="16" t="s">
        <v>88</v>
      </c>
    </row>
    <row r="26" spans="1:16" ht="45.75" customHeight="1">
      <c r="B26" s="166" t="s">
        <v>348</v>
      </c>
      <c r="C26" s="191" t="s">
        <v>3</v>
      </c>
      <c r="D26" s="200" t="s">
        <v>158</v>
      </c>
      <c r="E26" s="201" t="s">
        <v>88</v>
      </c>
      <c r="F26" s="201" t="s">
        <v>88</v>
      </c>
      <c r="G26" s="202" t="s">
        <v>88</v>
      </c>
      <c r="H26" s="200" t="s">
        <v>163</v>
      </c>
      <c r="I26" s="201" t="s">
        <v>88</v>
      </c>
      <c r="J26" s="202" t="s">
        <v>88</v>
      </c>
      <c r="K26" s="200" t="s">
        <v>159</v>
      </c>
      <c r="L26" s="201" t="s">
        <v>88</v>
      </c>
      <c r="M26" s="202" t="s">
        <v>88</v>
      </c>
      <c r="N26" s="200" t="s">
        <v>84</v>
      </c>
      <c r="O26" s="201" t="s">
        <v>88</v>
      </c>
      <c r="P26" s="202" t="s">
        <v>88</v>
      </c>
    </row>
    <row r="27" spans="1:16" ht="36.75" customHeight="1">
      <c r="B27" s="167" t="s">
        <v>348</v>
      </c>
      <c r="C27" s="204" t="s">
        <v>88</v>
      </c>
      <c r="D27" s="114" t="s">
        <v>5</v>
      </c>
      <c r="E27" s="115" t="s">
        <v>127</v>
      </c>
      <c r="F27" s="113" t="s">
        <v>128</v>
      </c>
      <c r="G27" s="113" t="s">
        <v>147</v>
      </c>
      <c r="H27" s="114" t="s">
        <v>5</v>
      </c>
      <c r="I27" s="115" t="s">
        <v>127</v>
      </c>
      <c r="J27" s="113" t="s">
        <v>128</v>
      </c>
      <c r="K27" s="114" t="s">
        <v>5</v>
      </c>
      <c r="L27" s="115" t="s">
        <v>127</v>
      </c>
      <c r="M27" s="113" t="s">
        <v>128</v>
      </c>
      <c r="N27" s="114" t="s">
        <v>5</v>
      </c>
      <c r="O27" s="115" t="s">
        <v>127</v>
      </c>
      <c r="P27" s="113" t="s">
        <v>128</v>
      </c>
    </row>
    <row r="28" spans="2:16" ht="12.75">
      <c r="B28" s="17" t="s">
        <v>349</v>
      </c>
      <c r="C28" s="26">
        <v>21</v>
      </c>
      <c r="D28" s="26">
        <v>74447</v>
      </c>
      <c r="E28" s="27">
        <v>366</v>
      </c>
      <c r="F28" s="27">
        <v>8.9</v>
      </c>
      <c r="G28" s="16" t="s">
        <v>396</v>
      </c>
      <c r="H28" s="18">
        <v>6499</v>
      </c>
      <c r="I28" s="27">
        <v>36</v>
      </c>
      <c r="J28" s="16">
        <v>38.5</v>
      </c>
      <c r="K28" s="18">
        <v>2</v>
      </c>
      <c r="L28" s="27">
        <v>3</v>
      </c>
      <c r="M28" s="16">
        <v>-78.6</v>
      </c>
      <c r="N28" s="18">
        <v>108</v>
      </c>
      <c r="O28" s="27">
        <v>373</v>
      </c>
      <c r="P28" s="16">
        <v>-70</v>
      </c>
    </row>
    <row r="29" spans="2:16" ht="12.75">
      <c r="B29" s="17" t="s">
        <v>433</v>
      </c>
      <c r="C29" s="26" t="s">
        <v>88</v>
      </c>
      <c r="D29" s="26">
        <v>74447</v>
      </c>
      <c r="E29" s="27">
        <v>366</v>
      </c>
      <c r="F29" s="27" t="s">
        <v>88</v>
      </c>
      <c r="G29" s="16" t="s">
        <v>88</v>
      </c>
      <c r="H29" s="18">
        <v>6499</v>
      </c>
      <c r="I29" s="27">
        <v>36</v>
      </c>
      <c r="J29" s="16" t="s">
        <v>88</v>
      </c>
      <c r="K29" s="18">
        <v>2</v>
      </c>
      <c r="L29" s="27">
        <v>3</v>
      </c>
      <c r="M29" s="16" t="s">
        <v>88</v>
      </c>
      <c r="N29" s="18">
        <v>108</v>
      </c>
      <c r="O29" s="27">
        <v>373</v>
      </c>
      <c r="P29" s="16" t="s">
        <v>88</v>
      </c>
    </row>
    <row r="31" ht="12.75">
      <c r="B31" t="s">
        <v>351</v>
      </c>
    </row>
  </sheetData>
  <sheetProtection/>
  <mergeCells count="16">
    <mergeCell ref="B1:P1"/>
    <mergeCell ref="B2:P2"/>
    <mergeCell ref="B3:P3"/>
    <mergeCell ref="D5:G5"/>
    <mergeCell ref="H5:J5"/>
    <mergeCell ref="K5:M5"/>
    <mergeCell ref="N5:P5"/>
    <mergeCell ref="B4:K4"/>
    <mergeCell ref="B5:B6"/>
    <mergeCell ref="C5:C6"/>
    <mergeCell ref="D26:G26"/>
    <mergeCell ref="H26:J26"/>
    <mergeCell ref="K26:M26"/>
    <mergeCell ref="N26:P26"/>
    <mergeCell ref="B26:B27"/>
    <mergeCell ref="C26:C27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78" customWidth="1"/>
    <col min="2" max="3" width="24.8515625" style="78" customWidth="1"/>
    <col min="4" max="4" width="9.8515625" style="78" customWidth="1"/>
    <col min="5" max="11" width="12.7109375" style="78" customWidth="1"/>
    <col min="12" max="12" width="14.00390625" style="78" customWidth="1"/>
    <col min="13" max="16384" width="11.421875" style="78" customWidth="1"/>
  </cols>
  <sheetData>
    <row r="1" spans="2:12" s="77" customFormat="1" ht="33.75" customHeight="1">
      <c r="B1" s="185" t="s">
        <v>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2" ht="18" customHeight="1">
      <c r="B2" s="187" t="s">
        <v>300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3" ht="15.75" customHeight="1">
      <c r="B3" s="189" t="s">
        <v>444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8"/>
    </row>
    <row r="4" spans="2:12" ht="12.75" customHeight="1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45.75" customHeight="1">
      <c r="B5" s="191" t="s">
        <v>169</v>
      </c>
      <c r="C5" s="194" t="s">
        <v>154</v>
      </c>
      <c r="D5" s="195"/>
      <c r="E5" s="195"/>
      <c r="F5" s="195"/>
      <c r="G5" s="195"/>
      <c r="H5" s="195"/>
      <c r="I5" s="195"/>
      <c r="J5" s="195"/>
      <c r="K5" s="195"/>
      <c r="L5" s="195"/>
    </row>
    <row r="6" spans="2:12" ht="36.75" customHeight="1">
      <c r="B6" s="192"/>
      <c r="C6" s="196" t="s">
        <v>95</v>
      </c>
      <c r="D6" s="197"/>
      <c r="E6" s="196" t="s">
        <v>96</v>
      </c>
      <c r="F6" s="197"/>
      <c r="G6" s="198" t="s">
        <v>97</v>
      </c>
      <c r="H6" s="199"/>
      <c r="I6" s="196" t="s">
        <v>98</v>
      </c>
      <c r="J6" s="197"/>
      <c r="K6" s="196" t="s">
        <v>99</v>
      </c>
      <c r="L6" s="197"/>
    </row>
    <row r="7" spans="2:12" ht="24">
      <c r="B7" s="193"/>
      <c r="C7" s="99" t="s">
        <v>5</v>
      </c>
      <c r="D7" s="99" t="s">
        <v>127</v>
      </c>
      <c r="E7" s="99" t="s">
        <v>5</v>
      </c>
      <c r="F7" s="99" t="s">
        <v>127</v>
      </c>
      <c r="G7" s="99" t="s">
        <v>5</v>
      </c>
      <c r="H7" s="99" t="s">
        <v>127</v>
      </c>
      <c r="I7" s="99" t="s">
        <v>5</v>
      </c>
      <c r="J7" s="99" t="s">
        <v>127</v>
      </c>
      <c r="K7" s="99" t="s">
        <v>5</v>
      </c>
      <c r="L7" s="99" t="s">
        <v>127</v>
      </c>
    </row>
    <row r="8" spans="2:12" ht="12.75">
      <c r="B8" s="29" t="s">
        <v>302</v>
      </c>
      <c r="C8" s="30">
        <v>395</v>
      </c>
      <c r="D8" s="27">
        <v>0.9</v>
      </c>
      <c r="E8" s="30">
        <v>1288</v>
      </c>
      <c r="F8" s="27">
        <v>2.8</v>
      </c>
      <c r="G8" s="30">
        <v>34</v>
      </c>
      <c r="H8" s="27">
        <v>0.4</v>
      </c>
      <c r="I8" s="30">
        <v>31699</v>
      </c>
      <c r="J8" s="27">
        <v>73.5</v>
      </c>
      <c r="K8" s="30">
        <v>11</v>
      </c>
      <c r="L8" s="27">
        <v>0</v>
      </c>
    </row>
    <row r="9" spans="2:12" ht="12.75">
      <c r="B9" s="29" t="s">
        <v>388</v>
      </c>
      <c r="C9" s="30">
        <v>2575</v>
      </c>
      <c r="D9" s="27">
        <v>9</v>
      </c>
      <c r="E9" s="30">
        <v>7229</v>
      </c>
      <c r="F9" s="27" t="s">
        <v>396</v>
      </c>
      <c r="G9" s="30" t="s">
        <v>396</v>
      </c>
      <c r="H9" s="27" t="s">
        <v>396</v>
      </c>
      <c r="I9" s="30">
        <v>85</v>
      </c>
      <c r="J9" s="27">
        <v>507.6</v>
      </c>
      <c r="K9" s="30">
        <v>39</v>
      </c>
      <c r="L9" s="27">
        <v>0.1</v>
      </c>
    </row>
    <row r="10" spans="2:12" ht="12.75">
      <c r="B10" s="29" t="s">
        <v>314</v>
      </c>
      <c r="C10" s="30" t="s">
        <v>396</v>
      </c>
      <c r="D10" s="27" t="s">
        <v>396</v>
      </c>
      <c r="E10" s="30" t="s">
        <v>396</v>
      </c>
      <c r="F10" s="27" t="s">
        <v>396</v>
      </c>
      <c r="G10" s="30" t="s">
        <v>396</v>
      </c>
      <c r="H10" s="27" t="s">
        <v>396</v>
      </c>
      <c r="I10" s="30" t="s">
        <v>396</v>
      </c>
      <c r="J10" s="27" t="s">
        <v>396</v>
      </c>
      <c r="K10" s="30" t="s">
        <v>396</v>
      </c>
      <c r="L10" s="27" t="s">
        <v>396</v>
      </c>
    </row>
    <row r="11" spans="2:12" ht="12.75">
      <c r="B11" s="29" t="s">
        <v>392</v>
      </c>
      <c r="C11" s="30" t="s">
        <v>396</v>
      </c>
      <c r="D11" s="27" t="s">
        <v>396</v>
      </c>
      <c r="E11" s="30" t="s">
        <v>396</v>
      </c>
      <c r="F11" s="27" t="s">
        <v>396</v>
      </c>
      <c r="G11" s="30" t="s">
        <v>396</v>
      </c>
      <c r="H11" s="27" t="s">
        <v>396</v>
      </c>
      <c r="I11" s="30" t="s">
        <v>396</v>
      </c>
      <c r="J11" s="27" t="s">
        <v>396</v>
      </c>
      <c r="K11" s="30" t="s">
        <v>396</v>
      </c>
      <c r="L11" s="27" t="s">
        <v>396</v>
      </c>
    </row>
    <row r="12" spans="2:12" ht="12.75">
      <c r="B12" s="29" t="s">
        <v>357</v>
      </c>
      <c r="C12" s="30" t="s">
        <v>396</v>
      </c>
      <c r="D12" s="27" t="s">
        <v>396</v>
      </c>
      <c r="E12" s="30" t="s">
        <v>396</v>
      </c>
      <c r="F12" s="27" t="s">
        <v>396</v>
      </c>
      <c r="G12" s="30" t="s">
        <v>396</v>
      </c>
      <c r="H12" s="27" t="s">
        <v>396</v>
      </c>
      <c r="I12" s="30" t="s">
        <v>396</v>
      </c>
      <c r="J12" s="27" t="s">
        <v>396</v>
      </c>
      <c r="K12" s="30" t="s">
        <v>396</v>
      </c>
      <c r="L12" s="27" t="s">
        <v>396</v>
      </c>
    </row>
    <row r="13" spans="2:12" ht="12.75">
      <c r="B13" s="29" t="s">
        <v>316</v>
      </c>
      <c r="C13" s="30" t="s">
        <v>396</v>
      </c>
      <c r="D13" s="27" t="s">
        <v>396</v>
      </c>
      <c r="E13" s="30" t="s">
        <v>396</v>
      </c>
      <c r="F13" s="27" t="s">
        <v>396</v>
      </c>
      <c r="G13" s="30" t="s">
        <v>396</v>
      </c>
      <c r="H13" s="27" t="s">
        <v>396</v>
      </c>
      <c r="I13" s="30" t="s">
        <v>396</v>
      </c>
      <c r="J13" s="27" t="s">
        <v>396</v>
      </c>
      <c r="K13" s="30" t="s">
        <v>396</v>
      </c>
      <c r="L13" s="27" t="s">
        <v>396</v>
      </c>
    </row>
    <row r="14" spans="2:12" ht="12.75">
      <c r="B14" s="29" t="s">
        <v>318</v>
      </c>
      <c r="C14" s="30">
        <v>19096</v>
      </c>
      <c r="D14" s="27">
        <v>144.5</v>
      </c>
      <c r="E14" s="30">
        <v>24235</v>
      </c>
      <c r="F14" s="27">
        <v>652.4</v>
      </c>
      <c r="G14" s="30">
        <v>2354</v>
      </c>
      <c r="H14" s="27">
        <v>53.2</v>
      </c>
      <c r="I14" s="30">
        <v>831574</v>
      </c>
      <c r="J14" s="27">
        <v>7181.9</v>
      </c>
      <c r="K14" s="30">
        <v>1380</v>
      </c>
      <c r="L14" s="27">
        <v>8.1</v>
      </c>
    </row>
    <row r="15" spans="2:12" ht="12.75">
      <c r="B15" s="29" t="s">
        <v>397</v>
      </c>
      <c r="C15" s="30" t="s">
        <v>396</v>
      </c>
      <c r="D15" s="27" t="s">
        <v>396</v>
      </c>
      <c r="E15" s="30" t="s">
        <v>396</v>
      </c>
      <c r="F15" s="27" t="s">
        <v>396</v>
      </c>
      <c r="G15" s="30" t="s">
        <v>396</v>
      </c>
      <c r="H15" s="27" t="s">
        <v>396</v>
      </c>
      <c r="I15" s="30" t="s">
        <v>396</v>
      </c>
      <c r="J15" s="27" t="s">
        <v>396</v>
      </c>
      <c r="K15" s="30" t="s">
        <v>396</v>
      </c>
      <c r="L15" s="27" t="s">
        <v>396</v>
      </c>
    </row>
    <row r="16" spans="2:12" ht="12.75">
      <c r="B16" s="29" t="s">
        <v>330</v>
      </c>
      <c r="C16" s="30">
        <v>42</v>
      </c>
      <c r="D16" s="27">
        <v>0</v>
      </c>
      <c r="E16" s="30">
        <v>0</v>
      </c>
      <c r="F16" s="27">
        <v>0</v>
      </c>
      <c r="G16" s="30">
        <v>2</v>
      </c>
      <c r="H16" s="27">
        <v>0.2</v>
      </c>
      <c r="I16" s="30">
        <v>11</v>
      </c>
      <c r="J16" s="27">
        <v>0.2</v>
      </c>
      <c r="K16" s="30">
        <v>0</v>
      </c>
      <c r="L16" s="27">
        <v>0</v>
      </c>
    </row>
    <row r="17" spans="2:12" ht="12.75">
      <c r="B17" s="29" t="s">
        <v>366</v>
      </c>
      <c r="C17" s="30" t="s">
        <v>396</v>
      </c>
      <c r="D17" s="27" t="s">
        <v>396</v>
      </c>
      <c r="E17" s="30" t="s">
        <v>396</v>
      </c>
      <c r="F17" s="27" t="s">
        <v>396</v>
      </c>
      <c r="G17" s="30" t="s">
        <v>396</v>
      </c>
      <c r="H17" s="27" t="s">
        <v>396</v>
      </c>
      <c r="I17" s="30" t="s">
        <v>396</v>
      </c>
      <c r="J17" s="27" t="s">
        <v>396</v>
      </c>
      <c r="K17" s="30" t="s">
        <v>396</v>
      </c>
      <c r="L17" s="27" t="s">
        <v>396</v>
      </c>
    </row>
    <row r="18" spans="2:12" ht="12.75">
      <c r="B18" s="29" t="s">
        <v>332</v>
      </c>
      <c r="C18" s="30">
        <v>10465</v>
      </c>
      <c r="D18" s="27">
        <v>16.9</v>
      </c>
      <c r="E18" s="30">
        <v>19470</v>
      </c>
      <c r="F18" s="27">
        <v>309.6</v>
      </c>
      <c r="G18" s="30" t="s">
        <v>396</v>
      </c>
      <c r="H18" s="27" t="s">
        <v>396</v>
      </c>
      <c r="I18" s="30">
        <v>447404</v>
      </c>
      <c r="J18" s="27">
        <v>2021.4</v>
      </c>
      <c r="K18" s="30">
        <v>455</v>
      </c>
      <c r="L18" s="27">
        <v>0.5</v>
      </c>
    </row>
    <row r="19" spans="2:12" ht="12.75">
      <c r="B19" s="29" t="s">
        <v>342</v>
      </c>
      <c r="C19" s="30">
        <v>456</v>
      </c>
      <c r="D19" s="27">
        <v>1.8</v>
      </c>
      <c r="E19" s="30">
        <v>196</v>
      </c>
      <c r="F19" s="27">
        <v>0.7</v>
      </c>
      <c r="G19" s="30">
        <v>0</v>
      </c>
      <c r="H19" s="27">
        <v>0</v>
      </c>
      <c r="I19" s="30">
        <v>9645</v>
      </c>
      <c r="J19" s="27">
        <v>61.6</v>
      </c>
      <c r="K19" s="30" t="s">
        <v>396</v>
      </c>
      <c r="L19" s="27" t="s">
        <v>396</v>
      </c>
    </row>
    <row r="20" spans="2:12" ht="12.75">
      <c r="B20" s="29" t="s">
        <v>344</v>
      </c>
      <c r="C20" s="30">
        <v>710</v>
      </c>
      <c r="D20" s="27">
        <v>2.1</v>
      </c>
      <c r="E20" s="30">
        <v>62</v>
      </c>
      <c r="F20" s="27">
        <v>0.1</v>
      </c>
      <c r="G20" s="30">
        <v>49</v>
      </c>
      <c r="H20" s="27">
        <v>0</v>
      </c>
      <c r="I20" s="30">
        <v>7348</v>
      </c>
      <c r="J20" s="27">
        <v>36.1</v>
      </c>
      <c r="K20" s="30">
        <v>187</v>
      </c>
      <c r="L20" s="27">
        <v>0.9</v>
      </c>
    </row>
    <row r="21" spans="2:12" ht="12.75">
      <c r="B21" s="29" t="s">
        <v>380</v>
      </c>
      <c r="C21" s="30">
        <v>797</v>
      </c>
      <c r="D21" s="27">
        <v>0.4</v>
      </c>
      <c r="E21" s="30">
        <v>1243</v>
      </c>
      <c r="F21" s="27">
        <v>1.1</v>
      </c>
      <c r="G21" s="30" t="s">
        <v>396</v>
      </c>
      <c r="H21" s="27" t="s">
        <v>396</v>
      </c>
      <c r="I21" s="30">
        <v>42778</v>
      </c>
      <c r="J21" s="27">
        <v>30.4</v>
      </c>
      <c r="K21" s="30" t="s">
        <v>396</v>
      </c>
      <c r="L21" s="27" t="s">
        <v>396</v>
      </c>
    </row>
    <row r="22" spans="2:12" ht="12.75">
      <c r="B22" s="29" t="s">
        <v>346</v>
      </c>
      <c r="C22" s="30">
        <v>0</v>
      </c>
      <c r="D22" s="27">
        <v>0</v>
      </c>
      <c r="E22" s="30">
        <v>0</v>
      </c>
      <c r="F22" s="27">
        <v>0</v>
      </c>
      <c r="G22" s="30">
        <v>0</v>
      </c>
      <c r="H22" s="27">
        <v>0</v>
      </c>
      <c r="I22" s="30">
        <v>0</v>
      </c>
      <c r="J22" s="27">
        <v>0</v>
      </c>
      <c r="K22" s="30">
        <v>0</v>
      </c>
      <c r="L22" s="27">
        <v>0</v>
      </c>
    </row>
    <row r="23" spans="2:12" ht="12.75">
      <c r="B23" s="29" t="s">
        <v>433</v>
      </c>
      <c r="C23" s="30">
        <v>34536</v>
      </c>
      <c r="D23" s="27">
        <v>175.6</v>
      </c>
      <c r="E23" s="30">
        <v>53723</v>
      </c>
      <c r="F23" s="27">
        <v>966.6</v>
      </c>
      <c r="G23" s="30">
        <v>2439</v>
      </c>
      <c r="H23" s="27">
        <v>53.8</v>
      </c>
      <c r="I23" s="30">
        <v>1370544</v>
      </c>
      <c r="J23" s="27">
        <v>9912.7</v>
      </c>
      <c r="K23" s="30">
        <v>2072</v>
      </c>
      <c r="L23" s="27">
        <v>9.6</v>
      </c>
    </row>
    <row r="26" spans="1:13" ht="45.75" customHeight="1">
      <c r="A26"/>
      <c r="B26" s="191" t="s">
        <v>348</v>
      </c>
      <c r="C26" s="194" t="s">
        <v>154</v>
      </c>
      <c r="D26" s="195" t="s">
        <v>88</v>
      </c>
      <c r="E26" s="195" t="s">
        <v>88</v>
      </c>
      <c r="F26" s="195" t="s">
        <v>88</v>
      </c>
      <c r="G26" s="195" t="s">
        <v>88</v>
      </c>
      <c r="H26" s="195" t="s">
        <v>88</v>
      </c>
      <c r="I26" s="195" t="s">
        <v>88</v>
      </c>
      <c r="J26" s="195" t="s">
        <v>88</v>
      </c>
      <c r="K26" s="195" t="s">
        <v>88</v>
      </c>
      <c r="L26" s="195" t="s">
        <v>88</v>
      </c>
      <c r="M26"/>
    </row>
    <row r="27" spans="1:13" ht="36.75" customHeight="1">
      <c r="A27"/>
      <c r="B27" s="192" t="s">
        <v>348</v>
      </c>
      <c r="C27" s="196" t="s">
        <v>95</v>
      </c>
      <c r="D27" s="197" t="s">
        <v>88</v>
      </c>
      <c r="E27" s="196" t="s">
        <v>96</v>
      </c>
      <c r="F27" s="197" t="s">
        <v>88</v>
      </c>
      <c r="G27" s="198" t="s">
        <v>97</v>
      </c>
      <c r="H27" s="199" t="s">
        <v>88</v>
      </c>
      <c r="I27" s="196" t="s">
        <v>98</v>
      </c>
      <c r="J27" s="197" t="s">
        <v>88</v>
      </c>
      <c r="K27" s="196" t="s">
        <v>99</v>
      </c>
      <c r="L27" s="197" t="s">
        <v>88</v>
      </c>
      <c r="M27"/>
    </row>
    <row r="28" spans="1:13" ht="24" customHeight="1">
      <c r="A28"/>
      <c r="B28" s="193" t="s">
        <v>348</v>
      </c>
      <c r="C28" s="99" t="s">
        <v>5</v>
      </c>
      <c r="D28" s="99" t="s">
        <v>127</v>
      </c>
      <c r="E28" s="99" t="s">
        <v>5</v>
      </c>
      <c r="F28" s="99" t="s">
        <v>127</v>
      </c>
      <c r="G28" s="99" t="s">
        <v>5</v>
      </c>
      <c r="H28" s="99" t="s">
        <v>127</v>
      </c>
      <c r="I28" s="99" t="s">
        <v>5</v>
      </c>
      <c r="J28" s="99" t="s">
        <v>127</v>
      </c>
      <c r="K28" s="99" t="s">
        <v>5</v>
      </c>
      <c r="L28" s="99" t="s">
        <v>127</v>
      </c>
      <c r="M28"/>
    </row>
    <row r="29" spans="2:12" ht="12.75">
      <c r="B29" s="29" t="s">
        <v>349</v>
      </c>
      <c r="C29" s="30">
        <v>2056</v>
      </c>
      <c r="D29" s="27">
        <v>13</v>
      </c>
      <c r="E29" s="30">
        <v>6467</v>
      </c>
      <c r="F29" s="27">
        <v>90</v>
      </c>
      <c r="G29" s="30">
        <v>83</v>
      </c>
      <c r="H29" s="27">
        <v>2.3</v>
      </c>
      <c r="I29" s="30">
        <v>65819</v>
      </c>
      <c r="J29" s="27">
        <v>260</v>
      </c>
      <c r="K29" s="30">
        <v>105</v>
      </c>
      <c r="L29" s="27">
        <v>3</v>
      </c>
    </row>
    <row r="30" spans="2:12" ht="12.75">
      <c r="B30" s="29" t="s">
        <v>433</v>
      </c>
      <c r="C30" s="30">
        <v>2056</v>
      </c>
      <c r="D30" s="27">
        <v>13</v>
      </c>
      <c r="E30" s="30">
        <v>6467</v>
      </c>
      <c r="F30" s="27">
        <v>90</v>
      </c>
      <c r="G30" s="30">
        <v>83</v>
      </c>
      <c r="H30" s="27">
        <v>2.3</v>
      </c>
      <c r="I30" s="30">
        <v>65819</v>
      </c>
      <c r="J30" s="27">
        <v>260</v>
      </c>
      <c r="K30" s="30">
        <v>105</v>
      </c>
      <c r="L30" s="27">
        <v>3</v>
      </c>
    </row>
    <row r="32" ht="12.75">
      <c r="B32" t="s">
        <v>351</v>
      </c>
    </row>
  </sheetData>
  <sheetProtection/>
  <mergeCells count="17">
    <mergeCell ref="I6:J6"/>
    <mergeCell ref="K6:L6"/>
    <mergeCell ref="B1:L1"/>
    <mergeCell ref="B2:L2"/>
    <mergeCell ref="B3:L3"/>
    <mergeCell ref="B5:B7"/>
    <mergeCell ref="C5:L5"/>
    <mergeCell ref="C6:D6"/>
    <mergeCell ref="E6:F6"/>
    <mergeCell ref="G6:H6"/>
    <mergeCell ref="B26:B28"/>
    <mergeCell ref="C26:L26"/>
    <mergeCell ref="I27:J27"/>
    <mergeCell ref="K27:L27"/>
    <mergeCell ref="C27:D27"/>
    <mergeCell ref="E27:F27"/>
    <mergeCell ref="G27:H27"/>
  </mergeCells>
  <printOptions/>
  <pageMargins left="0.75" right="0.75" top="1" bottom="1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24.8515625" style="3" customWidth="1"/>
    <col min="3" max="3" width="9.8515625" style="3" customWidth="1"/>
    <col min="4" max="4" width="12.7109375" style="3" customWidth="1"/>
    <col min="5" max="5" width="12.421875" style="3" customWidth="1"/>
    <col min="6" max="7" width="12.7109375" style="3" customWidth="1"/>
    <col min="8" max="8" width="11.7109375" style="3" customWidth="1"/>
    <col min="9" max="12" width="8.8515625" style="3" customWidth="1"/>
    <col min="13" max="16384" width="8.8515625" style="3" customWidth="1"/>
  </cols>
  <sheetData>
    <row r="1" spans="2:12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ht="15.75" customHeight="1">
      <c r="B3" s="154" t="s">
        <v>445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8" ht="12.75" customHeight="1">
      <c r="B4" s="152" t="s">
        <v>1</v>
      </c>
      <c r="C4" s="203"/>
      <c r="D4" s="203"/>
      <c r="E4" s="203"/>
      <c r="F4" s="203"/>
      <c r="G4" s="203"/>
      <c r="H4" s="81"/>
    </row>
    <row r="5" spans="2:12" ht="45.75" customHeight="1">
      <c r="B5" s="191" t="s">
        <v>168</v>
      </c>
      <c r="C5" s="191" t="s">
        <v>3</v>
      </c>
      <c r="D5" s="205" t="s">
        <v>158</v>
      </c>
      <c r="E5" s="206"/>
      <c r="F5" s="206"/>
      <c r="G5" s="205" t="s">
        <v>163</v>
      </c>
      <c r="H5" s="206"/>
      <c r="I5" s="205" t="s">
        <v>159</v>
      </c>
      <c r="J5" s="206"/>
      <c r="K5" s="205" t="s">
        <v>84</v>
      </c>
      <c r="L5" s="206"/>
    </row>
    <row r="6" spans="2:12" ht="24">
      <c r="B6" s="204"/>
      <c r="C6" s="204"/>
      <c r="D6" s="114" t="s">
        <v>5</v>
      </c>
      <c r="E6" s="115" t="s">
        <v>127</v>
      </c>
      <c r="F6" s="113" t="s">
        <v>147</v>
      </c>
      <c r="G6" s="114" t="s">
        <v>5</v>
      </c>
      <c r="H6" s="115" t="s">
        <v>127</v>
      </c>
      <c r="I6" s="114" t="s">
        <v>5</v>
      </c>
      <c r="J6" s="115" t="s">
        <v>127</v>
      </c>
      <c r="K6" s="114" t="s">
        <v>5</v>
      </c>
      <c r="L6" s="115" t="s">
        <v>127</v>
      </c>
    </row>
    <row r="7" spans="2:12" ht="12.75">
      <c r="B7" s="17" t="s">
        <v>302</v>
      </c>
      <c r="C7" s="31">
        <v>21</v>
      </c>
      <c r="D7" s="32">
        <v>931701</v>
      </c>
      <c r="E7" s="33">
        <v>2297.5</v>
      </c>
      <c r="F7" s="33" t="s">
        <v>396</v>
      </c>
      <c r="G7" s="32">
        <v>0</v>
      </c>
      <c r="H7" s="33">
        <v>0</v>
      </c>
      <c r="I7" s="32">
        <v>407</v>
      </c>
      <c r="J7" s="33">
        <v>339.5</v>
      </c>
      <c r="K7" s="32">
        <v>3962</v>
      </c>
      <c r="L7" s="33">
        <v>903.1</v>
      </c>
    </row>
    <row r="8" spans="2:12" ht="12.75">
      <c r="B8" s="17" t="s">
        <v>388</v>
      </c>
      <c r="C8" s="31">
        <v>21</v>
      </c>
      <c r="D8" s="32">
        <v>2679274</v>
      </c>
      <c r="E8" s="33">
        <v>23413</v>
      </c>
      <c r="F8" s="33" t="s">
        <v>396</v>
      </c>
      <c r="G8" s="32" t="s">
        <v>441</v>
      </c>
      <c r="H8" s="33" t="s">
        <v>441</v>
      </c>
      <c r="I8" s="32">
        <v>2868</v>
      </c>
      <c r="J8" s="33">
        <v>1104</v>
      </c>
      <c r="K8" s="32">
        <v>0</v>
      </c>
      <c r="L8" s="33">
        <v>0</v>
      </c>
    </row>
    <row r="9" spans="2:12" ht="12.75">
      <c r="B9" s="17" t="s">
        <v>435</v>
      </c>
      <c r="C9" s="31">
        <v>21</v>
      </c>
      <c r="D9" s="32">
        <v>162754</v>
      </c>
      <c r="E9" s="33">
        <v>1716.7</v>
      </c>
      <c r="F9" s="33" t="s">
        <v>396</v>
      </c>
      <c r="G9" s="32" t="s">
        <v>441</v>
      </c>
      <c r="H9" s="33" t="s">
        <v>441</v>
      </c>
      <c r="I9" s="32" t="s">
        <v>441</v>
      </c>
      <c r="J9" s="33" t="s">
        <v>441</v>
      </c>
      <c r="K9" s="32" t="s">
        <v>441</v>
      </c>
      <c r="L9" s="33" t="s">
        <v>441</v>
      </c>
    </row>
    <row r="10" spans="2:12" ht="12.75">
      <c r="B10" s="17" t="s">
        <v>314</v>
      </c>
      <c r="C10" s="31">
        <v>21</v>
      </c>
      <c r="D10" s="32">
        <v>138734</v>
      </c>
      <c r="E10" s="33">
        <v>182.6</v>
      </c>
      <c r="F10" s="33" t="s">
        <v>396</v>
      </c>
      <c r="G10" s="32">
        <v>0</v>
      </c>
      <c r="H10" s="33">
        <v>0</v>
      </c>
      <c r="I10" s="32">
        <v>6</v>
      </c>
      <c r="J10" s="33">
        <v>30</v>
      </c>
      <c r="K10" s="32">
        <v>339</v>
      </c>
      <c r="L10" s="33">
        <v>48</v>
      </c>
    </row>
    <row r="11" spans="2:12" ht="12.75">
      <c r="B11" s="17" t="s">
        <v>392</v>
      </c>
      <c r="C11" s="31">
        <v>21</v>
      </c>
      <c r="D11" s="32">
        <v>108778</v>
      </c>
      <c r="E11" s="33">
        <v>583.2</v>
      </c>
      <c r="F11" s="33" t="s">
        <v>396</v>
      </c>
      <c r="G11" s="32">
        <v>0</v>
      </c>
      <c r="H11" s="33">
        <v>0</v>
      </c>
      <c r="I11" s="32">
        <v>0</v>
      </c>
      <c r="J11" s="33">
        <v>0</v>
      </c>
      <c r="K11" s="32">
        <v>307</v>
      </c>
      <c r="L11" s="33">
        <v>235.6</v>
      </c>
    </row>
    <row r="12" spans="2:12" ht="12.75">
      <c r="B12" s="17" t="s">
        <v>357</v>
      </c>
      <c r="C12" s="31">
        <v>21</v>
      </c>
      <c r="D12" s="32">
        <v>6102</v>
      </c>
      <c r="E12" s="33">
        <v>27.1</v>
      </c>
      <c r="F12" s="33" t="s">
        <v>396</v>
      </c>
      <c r="G12" s="32" t="s">
        <v>441</v>
      </c>
      <c r="H12" s="33" t="s">
        <v>441</v>
      </c>
      <c r="I12" s="32" t="s">
        <v>441</v>
      </c>
      <c r="J12" s="33" t="s">
        <v>441</v>
      </c>
      <c r="K12" s="32" t="s">
        <v>441</v>
      </c>
      <c r="L12" s="33" t="s">
        <v>441</v>
      </c>
    </row>
    <row r="13" spans="2:12" ht="12.75">
      <c r="B13" s="17" t="s">
        <v>316</v>
      </c>
      <c r="C13" s="31">
        <v>20</v>
      </c>
      <c r="D13" s="32">
        <v>3169</v>
      </c>
      <c r="E13" s="33">
        <v>10.2</v>
      </c>
      <c r="F13" s="33" t="s">
        <v>396</v>
      </c>
      <c r="G13" s="32">
        <v>0</v>
      </c>
      <c r="H13" s="33">
        <v>0</v>
      </c>
      <c r="I13" s="32">
        <v>17</v>
      </c>
      <c r="J13" s="33">
        <v>10.3</v>
      </c>
      <c r="K13" s="32">
        <v>0</v>
      </c>
      <c r="L13" s="33">
        <v>0</v>
      </c>
    </row>
    <row r="14" spans="2:12" ht="12.75">
      <c r="B14" s="17" t="s">
        <v>318</v>
      </c>
      <c r="C14" s="31">
        <v>21</v>
      </c>
      <c r="D14" s="32">
        <v>7032163</v>
      </c>
      <c r="E14" s="33">
        <v>89504.5</v>
      </c>
      <c r="F14" s="33" t="s">
        <v>396</v>
      </c>
      <c r="G14" s="32">
        <v>0</v>
      </c>
      <c r="H14" s="33">
        <v>0</v>
      </c>
      <c r="I14" s="32">
        <v>137523</v>
      </c>
      <c r="J14" s="33">
        <v>5607</v>
      </c>
      <c r="K14" s="32">
        <v>0</v>
      </c>
      <c r="L14" s="33">
        <v>0</v>
      </c>
    </row>
    <row r="15" spans="2:12" ht="12.75">
      <c r="B15" s="17" t="s">
        <v>397</v>
      </c>
      <c r="C15" s="31">
        <v>21</v>
      </c>
      <c r="D15" s="32">
        <v>23990752</v>
      </c>
      <c r="E15" s="33">
        <v>203018.1</v>
      </c>
      <c r="F15" s="33" t="s">
        <v>396</v>
      </c>
      <c r="G15" s="32">
        <v>0</v>
      </c>
      <c r="H15" s="33">
        <v>0</v>
      </c>
      <c r="I15" s="32">
        <v>16447</v>
      </c>
      <c r="J15" s="33">
        <v>4590.2</v>
      </c>
      <c r="K15" s="32">
        <v>0</v>
      </c>
      <c r="L15" s="33">
        <v>0</v>
      </c>
    </row>
    <row r="16" spans="2:12" ht="12.75">
      <c r="B16" s="17" t="s">
        <v>330</v>
      </c>
      <c r="C16" s="31">
        <v>21</v>
      </c>
      <c r="D16" s="32">
        <v>533</v>
      </c>
      <c r="E16" s="33">
        <v>3.1</v>
      </c>
      <c r="F16" s="33" t="s">
        <v>396</v>
      </c>
      <c r="G16" s="32" t="s">
        <v>441</v>
      </c>
      <c r="H16" s="33" t="s">
        <v>441</v>
      </c>
      <c r="I16" s="32" t="s">
        <v>441</v>
      </c>
      <c r="J16" s="33" t="s">
        <v>441</v>
      </c>
      <c r="K16" s="32" t="s">
        <v>441</v>
      </c>
      <c r="L16" s="33" t="s">
        <v>441</v>
      </c>
    </row>
    <row r="17" spans="2:12" ht="12.75">
      <c r="B17" s="17" t="s">
        <v>366</v>
      </c>
      <c r="C17" s="31">
        <v>21</v>
      </c>
      <c r="D17" s="32">
        <v>691</v>
      </c>
      <c r="E17" s="33">
        <v>8.2</v>
      </c>
      <c r="F17" s="33" t="s">
        <v>396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</row>
    <row r="18" spans="2:12" ht="12.75">
      <c r="B18" s="17" t="s">
        <v>332</v>
      </c>
      <c r="C18" s="31">
        <v>21</v>
      </c>
      <c r="D18" s="32">
        <v>14288952</v>
      </c>
      <c r="E18" s="33">
        <v>63208.9</v>
      </c>
      <c r="F18" s="33" t="s">
        <v>396</v>
      </c>
      <c r="G18" s="32">
        <v>230685</v>
      </c>
      <c r="H18" s="33">
        <v>1715</v>
      </c>
      <c r="I18" s="32">
        <v>6870</v>
      </c>
      <c r="J18" s="33">
        <v>4172.1</v>
      </c>
      <c r="K18" s="32">
        <v>85583</v>
      </c>
      <c r="L18" s="33">
        <v>806.1</v>
      </c>
    </row>
    <row r="19" spans="2:12" ht="12.75">
      <c r="B19" s="17" t="s">
        <v>342</v>
      </c>
      <c r="C19" s="31">
        <v>21</v>
      </c>
      <c r="D19" s="32">
        <v>94528</v>
      </c>
      <c r="E19" s="33">
        <v>414</v>
      </c>
      <c r="F19" s="33" t="s">
        <v>396</v>
      </c>
      <c r="G19" s="32" t="s">
        <v>441</v>
      </c>
      <c r="H19" s="33" t="s">
        <v>441</v>
      </c>
      <c r="I19" s="32" t="s">
        <v>441</v>
      </c>
      <c r="J19" s="33" t="s">
        <v>441</v>
      </c>
      <c r="K19" s="32" t="s">
        <v>441</v>
      </c>
      <c r="L19" s="33" t="s">
        <v>441</v>
      </c>
    </row>
    <row r="20" spans="2:12" ht="12.75">
      <c r="B20" s="17" t="s">
        <v>344</v>
      </c>
      <c r="C20" s="31">
        <v>21</v>
      </c>
      <c r="D20" s="32">
        <v>321104</v>
      </c>
      <c r="E20" s="33">
        <v>2305.7</v>
      </c>
      <c r="F20" s="33" t="s">
        <v>396</v>
      </c>
      <c r="G20" s="32" t="s">
        <v>441</v>
      </c>
      <c r="H20" s="33" t="s">
        <v>441</v>
      </c>
      <c r="I20" s="32" t="s">
        <v>441</v>
      </c>
      <c r="J20" s="33" t="s">
        <v>441</v>
      </c>
      <c r="K20" s="32" t="s">
        <v>441</v>
      </c>
      <c r="L20" s="33" t="s">
        <v>441</v>
      </c>
    </row>
    <row r="21" spans="2:12" ht="12.75">
      <c r="B21" s="17" t="s">
        <v>380</v>
      </c>
      <c r="C21" s="31">
        <v>21</v>
      </c>
      <c r="D21" s="32">
        <v>3346978</v>
      </c>
      <c r="E21" s="33">
        <v>6223.8</v>
      </c>
      <c r="F21" s="33" t="s">
        <v>396</v>
      </c>
      <c r="G21" s="32">
        <v>0</v>
      </c>
      <c r="H21" s="33">
        <v>0</v>
      </c>
      <c r="I21" s="32">
        <v>116</v>
      </c>
      <c r="J21" s="33">
        <v>190.4</v>
      </c>
      <c r="K21" s="32">
        <v>0</v>
      </c>
      <c r="L21" s="33">
        <v>0</v>
      </c>
    </row>
    <row r="22" spans="2:12" ht="12.75">
      <c r="B22" s="17" t="s">
        <v>346</v>
      </c>
      <c r="C22" s="31">
        <v>21</v>
      </c>
      <c r="D22" s="32">
        <v>7769</v>
      </c>
      <c r="E22" s="33">
        <v>27.2</v>
      </c>
      <c r="F22" s="33" t="s">
        <v>396</v>
      </c>
      <c r="G22" s="32">
        <v>0</v>
      </c>
      <c r="H22" s="33">
        <v>0</v>
      </c>
      <c r="I22" s="32">
        <v>6</v>
      </c>
      <c r="J22" s="33">
        <v>3.3</v>
      </c>
      <c r="K22" s="32">
        <v>0</v>
      </c>
      <c r="L22" s="33">
        <v>0</v>
      </c>
    </row>
    <row r="23" spans="2:12" ht="12.75">
      <c r="B23" s="17" t="s">
        <v>433</v>
      </c>
      <c r="C23" s="31" t="s">
        <v>88</v>
      </c>
      <c r="D23" s="32">
        <v>53113982</v>
      </c>
      <c r="E23" s="33">
        <v>392943.80000000005</v>
      </c>
      <c r="F23" s="33" t="s">
        <v>88</v>
      </c>
      <c r="G23" s="32">
        <v>230685</v>
      </c>
      <c r="H23" s="33">
        <v>1715</v>
      </c>
      <c r="I23" s="32">
        <v>164260</v>
      </c>
      <c r="J23" s="33">
        <v>16046.8</v>
      </c>
      <c r="K23" s="32">
        <v>90191</v>
      </c>
      <c r="L23" s="33">
        <v>1992.8000000000002</v>
      </c>
    </row>
    <row r="26" spans="1:12" ht="45.75" customHeight="1">
      <c r="A26"/>
      <c r="B26" s="191" t="s">
        <v>348</v>
      </c>
      <c r="C26" s="191" t="s">
        <v>3</v>
      </c>
      <c r="D26" s="205" t="s">
        <v>158</v>
      </c>
      <c r="E26" s="206" t="s">
        <v>88</v>
      </c>
      <c r="F26" s="206" t="s">
        <v>88</v>
      </c>
      <c r="G26" s="205" t="s">
        <v>163</v>
      </c>
      <c r="H26" s="206" t="s">
        <v>88</v>
      </c>
      <c r="I26" s="205" t="s">
        <v>159</v>
      </c>
      <c r="J26" s="206" t="s">
        <v>88</v>
      </c>
      <c r="K26" s="205" t="s">
        <v>84</v>
      </c>
      <c r="L26" s="206" t="s">
        <v>88</v>
      </c>
    </row>
    <row r="27" spans="1:12" ht="24" customHeight="1">
      <c r="A27"/>
      <c r="B27" s="204" t="s">
        <v>348</v>
      </c>
      <c r="C27" s="204" t="s">
        <v>88</v>
      </c>
      <c r="D27" s="114" t="s">
        <v>5</v>
      </c>
      <c r="E27" s="115" t="s">
        <v>127</v>
      </c>
      <c r="F27" s="113" t="s">
        <v>147</v>
      </c>
      <c r="G27" s="114" t="s">
        <v>5</v>
      </c>
      <c r="H27" s="115" t="s">
        <v>127</v>
      </c>
      <c r="I27" s="114" t="s">
        <v>5</v>
      </c>
      <c r="J27" s="115" t="s">
        <v>127</v>
      </c>
      <c r="K27" s="114" t="s">
        <v>5</v>
      </c>
      <c r="L27" s="115" t="s">
        <v>127</v>
      </c>
    </row>
    <row r="28" spans="2:12" ht="12.75">
      <c r="B28" s="17" t="s">
        <v>349</v>
      </c>
      <c r="C28" s="31">
        <v>21</v>
      </c>
      <c r="D28" s="32">
        <v>3455119</v>
      </c>
      <c r="E28" s="33">
        <v>56065</v>
      </c>
      <c r="F28" s="33" t="s">
        <v>396</v>
      </c>
      <c r="G28" s="32">
        <v>295599</v>
      </c>
      <c r="H28" s="33">
        <v>4720</v>
      </c>
      <c r="I28" s="32">
        <v>684</v>
      </c>
      <c r="J28" s="33">
        <v>1676</v>
      </c>
      <c r="K28" s="32">
        <v>1879</v>
      </c>
      <c r="L28" s="33">
        <v>4440</v>
      </c>
    </row>
    <row r="29" spans="2:12" ht="12.75">
      <c r="B29" s="17" t="s">
        <v>384</v>
      </c>
      <c r="C29" s="31">
        <v>20</v>
      </c>
      <c r="D29" s="32">
        <v>2491469</v>
      </c>
      <c r="E29" s="33">
        <v>7226</v>
      </c>
      <c r="F29" s="33" t="s">
        <v>396</v>
      </c>
      <c r="G29" s="32">
        <v>0</v>
      </c>
      <c r="H29" s="33">
        <v>0</v>
      </c>
      <c r="I29" s="32">
        <v>4648</v>
      </c>
      <c r="J29" s="33">
        <v>1150</v>
      </c>
      <c r="K29" s="32">
        <v>0</v>
      </c>
      <c r="L29" s="33">
        <v>0</v>
      </c>
    </row>
    <row r="30" spans="2:12" ht="12.75">
      <c r="B30" s="17" t="s">
        <v>433</v>
      </c>
      <c r="C30" s="31" t="s">
        <v>88</v>
      </c>
      <c r="D30" s="32">
        <v>5946588</v>
      </c>
      <c r="E30" s="33">
        <v>63291</v>
      </c>
      <c r="F30" s="33" t="s">
        <v>88</v>
      </c>
      <c r="G30" s="32">
        <v>295599</v>
      </c>
      <c r="H30" s="33">
        <v>4720</v>
      </c>
      <c r="I30" s="32">
        <v>5332</v>
      </c>
      <c r="J30" s="33">
        <v>2826</v>
      </c>
      <c r="K30" s="32">
        <v>1879</v>
      </c>
      <c r="L30" s="33">
        <v>4440</v>
      </c>
    </row>
    <row r="32" ht="12.75">
      <c r="B32" t="s">
        <v>351</v>
      </c>
    </row>
  </sheetData>
  <sheetProtection/>
  <mergeCells count="16">
    <mergeCell ref="B1:L1"/>
    <mergeCell ref="B2:L2"/>
    <mergeCell ref="B3:L3"/>
    <mergeCell ref="I5:J5"/>
    <mergeCell ref="K5:L5"/>
    <mergeCell ref="B4:G4"/>
    <mergeCell ref="D5:F5"/>
    <mergeCell ref="G5:H5"/>
    <mergeCell ref="B5:B6"/>
    <mergeCell ref="C5:C6"/>
    <mergeCell ref="I26:J26"/>
    <mergeCell ref="K26:L26"/>
    <mergeCell ref="D26:F26"/>
    <mergeCell ref="G26:H26"/>
    <mergeCell ref="B26:B27"/>
    <mergeCell ref="C26:C2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78" customWidth="1"/>
    <col min="2" max="3" width="24.8515625" style="78" customWidth="1"/>
    <col min="4" max="4" width="9.8515625" style="78" customWidth="1"/>
    <col min="5" max="11" width="12.7109375" style="78" customWidth="1"/>
    <col min="12" max="12" width="14.00390625" style="78" customWidth="1"/>
    <col min="13" max="16384" width="11.421875" style="78" customWidth="1"/>
  </cols>
  <sheetData>
    <row r="1" spans="2:12" s="77" customFormat="1" ht="33.75" customHeight="1">
      <c r="B1" s="185" t="s">
        <v>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2" ht="18" customHeight="1">
      <c r="B2" s="187" t="s">
        <v>300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3" ht="15.75" customHeight="1">
      <c r="B3" s="189" t="s">
        <v>446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8"/>
    </row>
    <row r="4" spans="2:12" ht="12.75" customHeight="1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45.75" customHeight="1">
      <c r="B5" s="191" t="s">
        <v>169</v>
      </c>
      <c r="C5" s="194" t="s">
        <v>154</v>
      </c>
      <c r="D5" s="195"/>
      <c r="E5" s="195"/>
      <c r="F5" s="195"/>
      <c r="G5" s="195"/>
      <c r="H5" s="195"/>
      <c r="I5" s="195"/>
      <c r="J5" s="195"/>
      <c r="K5" s="195"/>
      <c r="L5" s="195"/>
    </row>
    <row r="6" spans="2:12" ht="36.75" customHeight="1">
      <c r="B6" s="192"/>
      <c r="C6" s="196" t="s">
        <v>95</v>
      </c>
      <c r="D6" s="197"/>
      <c r="E6" s="196" t="s">
        <v>96</v>
      </c>
      <c r="F6" s="197"/>
      <c r="G6" s="198" t="s">
        <v>97</v>
      </c>
      <c r="H6" s="199"/>
      <c r="I6" s="196" t="s">
        <v>98</v>
      </c>
      <c r="J6" s="197"/>
      <c r="K6" s="196" t="s">
        <v>99</v>
      </c>
      <c r="L6" s="197"/>
    </row>
    <row r="7" spans="2:12" ht="24">
      <c r="B7" s="193"/>
      <c r="C7" s="99" t="s">
        <v>5</v>
      </c>
      <c r="D7" s="99" t="s">
        <v>127</v>
      </c>
      <c r="E7" s="99" t="s">
        <v>5</v>
      </c>
      <c r="F7" s="99" t="s">
        <v>127</v>
      </c>
      <c r="G7" s="99" t="s">
        <v>5</v>
      </c>
      <c r="H7" s="99" t="s">
        <v>127</v>
      </c>
      <c r="I7" s="99" t="s">
        <v>5</v>
      </c>
      <c r="J7" s="99" t="s">
        <v>127</v>
      </c>
      <c r="K7" s="99" t="s">
        <v>5</v>
      </c>
      <c r="L7" s="99" t="s">
        <v>127</v>
      </c>
    </row>
    <row r="8" spans="2:12" ht="12.75">
      <c r="B8" s="29" t="s">
        <v>302</v>
      </c>
      <c r="C8" s="30">
        <v>11940</v>
      </c>
      <c r="D8" s="27">
        <v>31.7</v>
      </c>
      <c r="E8" s="30">
        <v>30478</v>
      </c>
      <c r="F8" s="27">
        <v>329.8</v>
      </c>
      <c r="G8" s="30">
        <v>574</v>
      </c>
      <c r="H8" s="27">
        <v>4</v>
      </c>
      <c r="I8" s="30">
        <v>894251</v>
      </c>
      <c r="J8" s="27">
        <v>2734.4</v>
      </c>
      <c r="K8" s="30">
        <v>13</v>
      </c>
      <c r="L8" s="27">
        <v>0</v>
      </c>
    </row>
    <row r="9" spans="2:12" ht="12.75">
      <c r="B9" s="29" t="s">
        <v>388</v>
      </c>
      <c r="C9" s="30">
        <v>75716</v>
      </c>
      <c r="D9" s="27">
        <v>288.3</v>
      </c>
      <c r="E9" s="30">
        <v>181939</v>
      </c>
      <c r="F9" s="27">
        <v>9299.1</v>
      </c>
      <c r="G9" s="30">
        <v>0</v>
      </c>
      <c r="H9" s="27">
        <v>0</v>
      </c>
      <c r="I9" s="30">
        <v>2332638</v>
      </c>
      <c r="J9" s="27">
        <v>4965.6</v>
      </c>
      <c r="K9" s="30">
        <v>58</v>
      </c>
      <c r="L9" s="27">
        <v>0.1</v>
      </c>
    </row>
    <row r="10" spans="2:12" ht="12.75">
      <c r="B10" s="29" t="s">
        <v>314</v>
      </c>
      <c r="C10" s="30">
        <v>0</v>
      </c>
      <c r="D10" s="27">
        <v>0</v>
      </c>
      <c r="E10" s="30">
        <v>0</v>
      </c>
      <c r="F10" s="27">
        <v>0</v>
      </c>
      <c r="G10" s="30">
        <v>0</v>
      </c>
      <c r="H10" s="27">
        <v>0</v>
      </c>
      <c r="I10" s="30">
        <v>0</v>
      </c>
      <c r="J10" s="27">
        <v>0</v>
      </c>
      <c r="K10" s="30">
        <v>0</v>
      </c>
      <c r="L10" s="27">
        <v>0</v>
      </c>
    </row>
    <row r="11" spans="2:12" ht="12.75">
      <c r="B11" s="29" t="s">
        <v>392</v>
      </c>
      <c r="C11" s="30">
        <v>2433</v>
      </c>
      <c r="D11" s="27">
        <v>4.5</v>
      </c>
      <c r="E11" s="30">
        <v>5360</v>
      </c>
      <c r="F11" s="27">
        <v>152</v>
      </c>
      <c r="G11" s="30">
        <v>20</v>
      </c>
      <c r="H11" s="27">
        <v>0</v>
      </c>
      <c r="I11" s="30">
        <v>100205</v>
      </c>
      <c r="J11" s="27">
        <v>85</v>
      </c>
      <c r="K11" s="30">
        <v>0</v>
      </c>
      <c r="L11" s="27">
        <v>0</v>
      </c>
    </row>
    <row r="12" spans="2:12" ht="12.75">
      <c r="B12" s="29" t="s">
        <v>357</v>
      </c>
      <c r="C12" s="30">
        <v>0</v>
      </c>
      <c r="D12" s="27">
        <v>0</v>
      </c>
      <c r="E12" s="30">
        <v>0</v>
      </c>
      <c r="F12" s="27">
        <v>0</v>
      </c>
      <c r="G12" s="30">
        <v>0</v>
      </c>
      <c r="H12" s="27">
        <v>0</v>
      </c>
      <c r="I12" s="30">
        <v>0</v>
      </c>
      <c r="J12" s="27">
        <v>0</v>
      </c>
      <c r="K12" s="30">
        <v>0</v>
      </c>
      <c r="L12" s="27">
        <v>0</v>
      </c>
    </row>
    <row r="13" spans="2:12" ht="12.75">
      <c r="B13" s="29" t="s">
        <v>316</v>
      </c>
      <c r="C13" s="30">
        <v>92</v>
      </c>
      <c r="D13" s="27">
        <v>0</v>
      </c>
      <c r="E13" s="30">
        <v>0</v>
      </c>
      <c r="F13" s="27">
        <v>0</v>
      </c>
      <c r="G13" s="30">
        <v>0</v>
      </c>
      <c r="H13" s="27">
        <v>0</v>
      </c>
      <c r="I13" s="30">
        <v>3077</v>
      </c>
      <c r="J13" s="27">
        <v>0</v>
      </c>
      <c r="K13" s="30">
        <v>0</v>
      </c>
      <c r="L13" s="27">
        <v>0</v>
      </c>
    </row>
    <row r="14" spans="2:12" ht="12.75">
      <c r="B14" s="29" t="s">
        <v>318</v>
      </c>
      <c r="C14" s="30">
        <v>111298</v>
      </c>
      <c r="D14" s="27">
        <v>1373.4</v>
      </c>
      <c r="E14" s="30">
        <v>293197</v>
      </c>
      <c r="F14" s="27">
        <v>28994.6</v>
      </c>
      <c r="G14" s="30">
        <v>40701</v>
      </c>
      <c r="H14" s="27">
        <v>787</v>
      </c>
      <c r="I14" s="30">
        <v>5536308</v>
      </c>
      <c r="J14" s="27">
        <v>13843.9</v>
      </c>
      <c r="K14" s="30">
        <v>1444</v>
      </c>
      <c r="L14" s="27">
        <v>8.1</v>
      </c>
    </row>
    <row r="15" spans="2:12" ht="12.75">
      <c r="B15" s="29" t="s">
        <v>397</v>
      </c>
      <c r="C15" s="30">
        <v>0</v>
      </c>
      <c r="D15" s="27">
        <v>0</v>
      </c>
      <c r="E15" s="30">
        <v>0</v>
      </c>
      <c r="F15" s="27">
        <v>0</v>
      </c>
      <c r="G15" s="30">
        <v>0</v>
      </c>
      <c r="H15" s="27">
        <v>0</v>
      </c>
      <c r="I15" s="30">
        <v>0</v>
      </c>
      <c r="J15" s="27">
        <v>0</v>
      </c>
      <c r="K15" s="30">
        <v>0</v>
      </c>
      <c r="L15" s="27">
        <v>0</v>
      </c>
    </row>
    <row r="16" spans="2:12" ht="12.75">
      <c r="B16" s="29" t="s">
        <v>330</v>
      </c>
      <c r="C16" s="30">
        <v>88</v>
      </c>
      <c r="D16" s="27">
        <v>0.1</v>
      </c>
      <c r="E16" s="30">
        <v>3</v>
      </c>
      <c r="F16" s="27">
        <v>0</v>
      </c>
      <c r="G16" s="30">
        <v>2</v>
      </c>
      <c r="H16" s="27">
        <v>0.2</v>
      </c>
      <c r="I16" s="30">
        <v>429</v>
      </c>
      <c r="J16" s="27">
        <v>0.2</v>
      </c>
      <c r="K16" s="30">
        <v>0</v>
      </c>
      <c r="L16" s="27">
        <v>0</v>
      </c>
    </row>
    <row r="17" spans="2:12" ht="12.75">
      <c r="B17" s="29" t="s">
        <v>366</v>
      </c>
      <c r="C17" s="30">
        <v>93</v>
      </c>
      <c r="D17" s="27">
        <v>0.4</v>
      </c>
      <c r="E17" s="30">
        <v>2</v>
      </c>
      <c r="F17" s="27">
        <v>0</v>
      </c>
      <c r="G17" s="30">
        <v>0</v>
      </c>
      <c r="H17" s="27">
        <v>0</v>
      </c>
      <c r="I17" s="30">
        <v>569</v>
      </c>
      <c r="J17" s="27">
        <v>27</v>
      </c>
      <c r="K17" s="30">
        <v>0</v>
      </c>
      <c r="L17" s="27">
        <v>0</v>
      </c>
    </row>
    <row r="18" spans="2:12" ht="12.75">
      <c r="B18" s="29" t="s">
        <v>332</v>
      </c>
      <c r="C18" s="30">
        <v>408632</v>
      </c>
      <c r="D18" s="27">
        <v>885.3</v>
      </c>
      <c r="E18" s="30">
        <v>748283</v>
      </c>
      <c r="F18" s="27">
        <v>21799</v>
      </c>
      <c r="G18" s="30">
        <v>3470</v>
      </c>
      <c r="H18" s="27">
        <v>1.3</v>
      </c>
      <c r="I18" s="30">
        <v>12625518</v>
      </c>
      <c r="J18" s="27">
        <v>59232.4</v>
      </c>
      <c r="K18" s="30">
        <v>582</v>
      </c>
      <c r="L18" s="27">
        <v>0.5</v>
      </c>
    </row>
    <row r="19" spans="2:12" ht="12.75">
      <c r="B19" s="29" t="s">
        <v>342</v>
      </c>
      <c r="C19" s="30">
        <v>4051</v>
      </c>
      <c r="D19" s="27">
        <v>7.5</v>
      </c>
      <c r="E19" s="30">
        <v>4307</v>
      </c>
      <c r="F19" s="27">
        <v>83.2</v>
      </c>
      <c r="G19" s="30">
        <v>0</v>
      </c>
      <c r="H19" s="27">
        <v>0</v>
      </c>
      <c r="I19" s="30">
        <v>76587</v>
      </c>
      <c r="J19" s="27">
        <v>61.6</v>
      </c>
      <c r="K19" s="30">
        <v>0</v>
      </c>
      <c r="L19" s="27">
        <v>0</v>
      </c>
    </row>
    <row r="20" spans="2:12" ht="12.75">
      <c r="B20" s="29" t="s">
        <v>344</v>
      </c>
      <c r="C20" s="30">
        <v>11560</v>
      </c>
      <c r="D20" s="27">
        <v>35.5</v>
      </c>
      <c r="E20" s="30">
        <v>44460</v>
      </c>
      <c r="F20" s="27">
        <v>976.1</v>
      </c>
      <c r="G20" s="30">
        <v>4971</v>
      </c>
      <c r="H20" s="27">
        <v>11.2</v>
      </c>
      <c r="I20" s="30">
        <v>252117</v>
      </c>
      <c r="J20" s="27">
        <v>533.1</v>
      </c>
      <c r="K20" s="30">
        <v>191</v>
      </c>
      <c r="L20" s="27">
        <v>0.9</v>
      </c>
    </row>
    <row r="21" spans="2:12" ht="12.75">
      <c r="B21" s="29" t="s">
        <v>380</v>
      </c>
      <c r="C21" s="30">
        <v>42971</v>
      </c>
      <c r="D21" s="27">
        <v>32.1</v>
      </c>
      <c r="E21" s="30">
        <v>79331</v>
      </c>
      <c r="F21" s="27">
        <v>833.6</v>
      </c>
      <c r="G21" s="30">
        <v>0</v>
      </c>
      <c r="H21" s="27">
        <v>0</v>
      </c>
      <c r="I21" s="30">
        <v>3181928</v>
      </c>
      <c r="J21" s="27">
        <v>30.4</v>
      </c>
      <c r="K21" s="30">
        <v>0</v>
      </c>
      <c r="L21" s="27">
        <v>0</v>
      </c>
    </row>
    <row r="22" spans="2:12" ht="12.75">
      <c r="B22" s="29" t="s">
        <v>346</v>
      </c>
      <c r="C22" s="30">
        <v>257</v>
      </c>
      <c r="D22" s="27">
        <v>0.5</v>
      </c>
      <c r="E22" s="30">
        <v>180</v>
      </c>
      <c r="F22" s="27">
        <v>0.4</v>
      </c>
      <c r="G22" s="30">
        <v>142</v>
      </c>
      <c r="H22" s="27">
        <v>0.5</v>
      </c>
      <c r="I22" s="30">
        <v>7170</v>
      </c>
      <c r="J22" s="27">
        <v>20</v>
      </c>
      <c r="K22" s="30">
        <v>0</v>
      </c>
      <c r="L22" s="27">
        <v>0</v>
      </c>
    </row>
    <row r="23" spans="2:12" ht="12.75">
      <c r="B23" s="29" t="s">
        <v>433</v>
      </c>
      <c r="C23" s="30">
        <v>669131</v>
      </c>
      <c r="D23" s="27">
        <v>2659.3</v>
      </c>
      <c r="E23" s="30">
        <v>1387540</v>
      </c>
      <c r="F23" s="27">
        <v>62467.8</v>
      </c>
      <c r="G23" s="30">
        <v>49880</v>
      </c>
      <c r="H23" s="27">
        <v>804.3</v>
      </c>
      <c r="I23" s="30">
        <v>25010797</v>
      </c>
      <c r="J23" s="27">
        <v>81533.7</v>
      </c>
      <c r="K23" s="30">
        <v>2288</v>
      </c>
      <c r="L23" s="27">
        <v>9.6</v>
      </c>
    </row>
    <row r="26" spans="1:13" ht="45.75" customHeight="1">
      <c r="A26"/>
      <c r="B26" s="191" t="s">
        <v>348</v>
      </c>
      <c r="C26" s="194" t="s">
        <v>154</v>
      </c>
      <c r="D26" s="195" t="s">
        <v>88</v>
      </c>
      <c r="E26" s="195" t="s">
        <v>88</v>
      </c>
      <c r="F26" s="195" t="s">
        <v>88</v>
      </c>
      <c r="G26" s="195" t="s">
        <v>88</v>
      </c>
      <c r="H26" s="195" t="s">
        <v>88</v>
      </c>
      <c r="I26" s="195" t="s">
        <v>88</v>
      </c>
      <c r="J26" s="195" t="s">
        <v>88</v>
      </c>
      <c r="K26" s="195" t="s">
        <v>88</v>
      </c>
      <c r="L26" s="195" t="s">
        <v>88</v>
      </c>
      <c r="M26"/>
    </row>
    <row r="27" spans="1:13" ht="36.75" customHeight="1">
      <c r="A27"/>
      <c r="B27" s="192" t="s">
        <v>348</v>
      </c>
      <c r="C27" s="196" t="s">
        <v>95</v>
      </c>
      <c r="D27" s="197" t="s">
        <v>88</v>
      </c>
      <c r="E27" s="196" t="s">
        <v>96</v>
      </c>
      <c r="F27" s="197" t="s">
        <v>88</v>
      </c>
      <c r="G27" s="198" t="s">
        <v>97</v>
      </c>
      <c r="H27" s="199" t="s">
        <v>88</v>
      </c>
      <c r="I27" s="196" t="s">
        <v>98</v>
      </c>
      <c r="J27" s="197" t="s">
        <v>88</v>
      </c>
      <c r="K27" s="196" t="s">
        <v>99</v>
      </c>
      <c r="L27" s="197" t="s">
        <v>88</v>
      </c>
      <c r="M27"/>
    </row>
    <row r="28" spans="1:13" ht="24" customHeight="1">
      <c r="A28"/>
      <c r="B28" s="193" t="s">
        <v>348</v>
      </c>
      <c r="C28" s="99" t="s">
        <v>5</v>
      </c>
      <c r="D28" s="99" t="s">
        <v>127</v>
      </c>
      <c r="E28" s="99" t="s">
        <v>5</v>
      </c>
      <c r="F28" s="99" t="s">
        <v>127</v>
      </c>
      <c r="G28" s="99" t="s">
        <v>5</v>
      </c>
      <c r="H28" s="99" t="s">
        <v>127</v>
      </c>
      <c r="I28" s="99" t="s">
        <v>5</v>
      </c>
      <c r="J28" s="99" t="s">
        <v>127</v>
      </c>
      <c r="K28" s="99" t="s">
        <v>5</v>
      </c>
      <c r="L28" s="99" t="s">
        <v>127</v>
      </c>
      <c r="M28"/>
    </row>
    <row r="29" spans="2:12" ht="12.75">
      <c r="B29" s="29" t="s">
        <v>349</v>
      </c>
      <c r="C29" s="30">
        <v>112881</v>
      </c>
      <c r="D29" s="27">
        <v>1521</v>
      </c>
      <c r="E29" s="30">
        <v>391660</v>
      </c>
      <c r="F29" s="27">
        <v>25628</v>
      </c>
      <c r="G29" s="30">
        <v>3560</v>
      </c>
      <c r="H29" s="27">
        <v>40.3</v>
      </c>
      <c r="I29" s="30">
        <v>2879122</v>
      </c>
      <c r="J29" s="27">
        <v>6052</v>
      </c>
      <c r="K29" s="30">
        <v>263</v>
      </c>
      <c r="L29" s="27">
        <v>3</v>
      </c>
    </row>
    <row r="30" spans="2:12" ht="12.75">
      <c r="B30" s="29" t="s">
        <v>384</v>
      </c>
      <c r="C30" s="30">
        <v>59377</v>
      </c>
      <c r="D30" s="27">
        <v>351</v>
      </c>
      <c r="E30" s="30">
        <v>295146</v>
      </c>
      <c r="F30" s="27">
        <v>1504.3</v>
      </c>
      <c r="G30" s="30">
        <v>0</v>
      </c>
      <c r="H30" s="27">
        <v>0</v>
      </c>
      <c r="I30" s="30">
        <v>2136946</v>
      </c>
      <c r="J30" s="27">
        <v>0</v>
      </c>
      <c r="K30" s="30">
        <v>0</v>
      </c>
      <c r="L30" s="27" t="s">
        <v>396</v>
      </c>
    </row>
    <row r="31" spans="2:12" ht="12.75">
      <c r="B31" s="29" t="s">
        <v>433</v>
      </c>
      <c r="C31" s="30">
        <v>172258</v>
      </c>
      <c r="D31" s="27">
        <v>1872</v>
      </c>
      <c r="E31" s="30">
        <v>686806</v>
      </c>
      <c r="F31" s="27">
        <v>27132.3</v>
      </c>
      <c r="G31" s="30">
        <v>3560</v>
      </c>
      <c r="H31" s="27">
        <v>40.3</v>
      </c>
      <c r="I31" s="30">
        <v>5016068</v>
      </c>
      <c r="J31" s="27">
        <v>6052</v>
      </c>
      <c r="K31" s="30">
        <v>263</v>
      </c>
      <c r="L31" s="27">
        <v>3</v>
      </c>
    </row>
    <row r="33" ht="12.75">
      <c r="B33" t="s">
        <v>351</v>
      </c>
    </row>
  </sheetData>
  <sheetProtection/>
  <mergeCells count="17">
    <mergeCell ref="B1:L1"/>
    <mergeCell ref="B2:L2"/>
    <mergeCell ref="B3:L3"/>
    <mergeCell ref="B5:B7"/>
    <mergeCell ref="C5:L5"/>
    <mergeCell ref="C6:D6"/>
    <mergeCell ref="E6:F6"/>
    <mergeCell ref="G6:H6"/>
    <mergeCell ref="I6:J6"/>
    <mergeCell ref="K6:L6"/>
    <mergeCell ref="B26:B28"/>
    <mergeCell ref="C26:L26"/>
    <mergeCell ref="C27:D27"/>
    <mergeCell ref="E27:F27"/>
    <mergeCell ref="G27:H27"/>
    <mergeCell ref="I27:J27"/>
    <mergeCell ref="K27:L27"/>
  </mergeCells>
  <printOptions/>
  <pageMargins left="0.75" right="0.75" top="1" bottom="1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5" width="12.7109375" style="0" customWidth="1"/>
    <col min="6" max="6" width="12.421875" style="0" customWidth="1"/>
    <col min="7" max="7" width="9.8515625" style="0" customWidth="1"/>
    <col min="8" max="8" width="11.7109375" style="0" customWidth="1"/>
    <col min="12" max="12" width="8.8515625" style="0" customWidth="1"/>
  </cols>
  <sheetData>
    <row r="1" spans="2:12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s="3" customFormat="1" ht="15.75" customHeight="1">
      <c r="B3" s="154" t="s">
        <v>447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8" s="3" customFormat="1" ht="12.75" customHeight="1">
      <c r="B4" s="74" t="s">
        <v>1</v>
      </c>
      <c r="C4" s="74"/>
      <c r="D4" s="74"/>
      <c r="E4" s="74"/>
      <c r="F4" s="74"/>
      <c r="G4" s="74"/>
      <c r="H4" s="81"/>
    </row>
    <row r="5" spans="2:12" s="3" customFormat="1" ht="45.75" customHeight="1">
      <c r="B5" s="191" t="s">
        <v>168</v>
      </c>
      <c r="C5" s="191" t="s">
        <v>3</v>
      </c>
      <c r="D5" s="205" t="s">
        <v>158</v>
      </c>
      <c r="E5" s="206"/>
      <c r="F5" s="206"/>
      <c r="G5" s="205" t="s">
        <v>162</v>
      </c>
      <c r="H5" s="206"/>
      <c r="I5" s="205" t="s">
        <v>159</v>
      </c>
      <c r="J5" s="206"/>
      <c r="K5" s="205" t="s">
        <v>84</v>
      </c>
      <c r="L5" s="206"/>
    </row>
    <row r="6" spans="2:12" s="3" customFormat="1" ht="24">
      <c r="B6" s="204"/>
      <c r="C6" s="204"/>
      <c r="D6" s="114" t="s">
        <v>5</v>
      </c>
      <c r="E6" s="115" t="s">
        <v>127</v>
      </c>
      <c r="F6" s="113" t="s">
        <v>43</v>
      </c>
      <c r="G6" s="114" t="s">
        <v>5</v>
      </c>
      <c r="H6" s="115" t="s">
        <v>127</v>
      </c>
      <c r="I6" s="114" t="s">
        <v>5</v>
      </c>
      <c r="J6" s="115" t="s">
        <v>127</v>
      </c>
      <c r="K6" s="114" t="s">
        <v>5</v>
      </c>
      <c r="L6" s="115" t="s">
        <v>127</v>
      </c>
    </row>
    <row r="7" spans="2:12" ht="12.75">
      <c r="B7" s="17" t="s">
        <v>302</v>
      </c>
      <c r="C7" s="31">
        <v>43</v>
      </c>
      <c r="D7" s="32">
        <v>1701376</v>
      </c>
      <c r="E7" s="33">
        <v>4049.7</v>
      </c>
      <c r="F7" s="36" t="s">
        <v>396</v>
      </c>
      <c r="G7" s="32">
        <v>0</v>
      </c>
      <c r="H7" s="33">
        <v>0</v>
      </c>
      <c r="I7" s="32">
        <v>676</v>
      </c>
      <c r="J7" s="33">
        <v>621.5</v>
      </c>
      <c r="K7" s="32">
        <v>7206</v>
      </c>
      <c r="L7" s="33">
        <v>2198.4</v>
      </c>
    </row>
    <row r="8" spans="2:12" ht="12.75">
      <c r="B8" s="17" t="s">
        <v>388</v>
      </c>
      <c r="C8" s="31">
        <v>42</v>
      </c>
      <c r="D8" s="32">
        <v>5518344</v>
      </c>
      <c r="E8" s="33">
        <v>44029.4</v>
      </c>
      <c r="F8" s="36" t="s">
        <v>396</v>
      </c>
      <c r="G8" s="32" t="s">
        <v>441</v>
      </c>
      <c r="H8" s="33" t="s">
        <v>441</v>
      </c>
      <c r="I8" s="32">
        <v>5868</v>
      </c>
      <c r="J8" s="33">
        <v>2304</v>
      </c>
      <c r="K8" s="32">
        <v>0</v>
      </c>
      <c r="L8" s="33">
        <v>0</v>
      </c>
    </row>
    <row r="9" spans="2:12" ht="12.75">
      <c r="B9" s="17" t="s">
        <v>435</v>
      </c>
      <c r="C9" s="31">
        <v>43</v>
      </c>
      <c r="D9" s="32">
        <v>215739</v>
      </c>
      <c r="E9" s="33">
        <v>1865.7</v>
      </c>
      <c r="F9" s="36" t="s">
        <v>396</v>
      </c>
      <c r="G9" s="32" t="s">
        <v>441</v>
      </c>
      <c r="H9" s="33" t="s">
        <v>441</v>
      </c>
      <c r="I9" s="32" t="s">
        <v>441</v>
      </c>
      <c r="J9" s="33" t="s">
        <v>441</v>
      </c>
      <c r="K9" s="32" t="s">
        <v>441</v>
      </c>
      <c r="L9" s="33" t="s">
        <v>441</v>
      </c>
    </row>
    <row r="10" spans="2:12" ht="12.75">
      <c r="B10" s="17" t="s">
        <v>314</v>
      </c>
      <c r="C10" s="31">
        <v>41</v>
      </c>
      <c r="D10" s="32">
        <v>296808</v>
      </c>
      <c r="E10" s="33">
        <v>437</v>
      </c>
      <c r="F10" s="36" t="s">
        <v>396</v>
      </c>
      <c r="G10" s="32">
        <v>0</v>
      </c>
      <c r="H10" s="33">
        <v>0</v>
      </c>
      <c r="I10" s="32">
        <v>40</v>
      </c>
      <c r="J10" s="33">
        <v>79</v>
      </c>
      <c r="K10" s="32">
        <v>721</v>
      </c>
      <c r="L10" s="33">
        <v>106.2</v>
      </c>
    </row>
    <row r="11" spans="2:12" ht="12.75">
      <c r="B11" s="17" t="s">
        <v>392</v>
      </c>
      <c r="C11" s="31">
        <v>43</v>
      </c>
      <c r="D11" s="32">
        <v>253808</v>
      </c>
      <c r="E11" s="33">
        <v>1287.3</v>
      </c>
      <c r="F11" s="36" t="s">
        <v>396</v>
      </c>
      <c r="G11" s="32">
        <v>0</v>
      </c>
      <c r="H11" s="33">
        <v>0</v>
      </c>
      <c r="I11" s="32">
        <v>4</v>
      </c>
      <c r="J11" s="33">
        <v>5.7</v>
      </c>
      <c r="K11" s="32">
        <v>333</v>
      </c>
      <c r="L11" s="33">
        <v>380.9</v>
      </c>
    </row>
    <row r="12" spans="2:12" ht="12.75">
      <c r="B12" s="17" t="s">
        <v>357</v>
      </c>
      <c r="C12" s="31">
        <v>43</v>
      </c>
      <c r="D12" s="32">
        <v>14501</v>
      </c>
      <c r="E12" s="33">
        <v>41.9</v>
      </c>
      <c r="F12" s="36" t="s">
        <v>396</v>
      </c>
      <c r="G12" s="32" t="s">
        <v>441</v>
      </c>
      <c r="H12" s="33" t="s">
        <v>441</v>
      </c>
      <c r="I12" s="32" t="s">
        <v>441</v>
      </c>
      <c r="J12" s="33" t="s">
        <v>441</v>
      </c>
      <c r="K12" s="32" t="s">
        <v>441</v>
      </c>
      <c r="L12" s="33" t="s">
        <v>441</v>
      </c>
    </row>
    <row r="13" spans="2:12" ht="12.75">
      <c r="B13" s="17" t="s">
        <v>316</v>
      </c>
      <c r="C13" s="31">
        <v>42</v>
      </c>
      <c r="D13" s="32">
        <v>5335</v>
      </c>
      <c r="E13" s="33">
        <v>14.4</v>
      </c>
      <c r="F13" s="36" t="s">
        <v>396</v>
      </c>
      <c r="G13" s="32">
        <v>0</v>
      </c>
      <c r="H13" s="33">
        <v>0</v>
      </c>
      <c r="I13" s="32">
        <v>26</v>
      </c>
      <c r="J13" s="33">
        <v>11.4</v>
      </c>
      <c r="K13" s="32">
        <v>0</v>
      </c>
      <c r="L13" s="33">
        <v>0</v>
      </c>
    </row>
    <row r="14" spans="2:12" ht="12.75">
      <c r="B14" s="17" t="s">
        <v>318</v>
      </c>
      <c r="C14" s="31">
        <v>43</v>
      </c>
      <c r="D14" s="32">
        <v>12081783</v>
      </c>
      <c r="E14" s="33">
        <v>156692.6</v>
      </c>
      <c r="F14" s="36" t="s">
        <v>396</v>
      </c>
      <c r="G14" s="32">
        <v>0</v>
      </c>
      <c r="H14" s="33">
        <v>0</v>
      </c>
      <c r="I14" s="32">
        <v>54364</v>
      </c>
      <c r="J14" s="33">
        <v>3007</v>
      </c>
      <c r="K14" s="32">
        <v>0</v>
      </c>
      <c r="L14" s="33">
        <v>0</v>
      </c>
    </row>
    <row r="15" spans="2:12" ht="12.75">
      <c r="B15" s="17" t="s">
        <v>397</v>
      </c>
      <c r="C15" s="31">
        <v>43</v>
      </c>
      <c r="D15" s="32">
        <v>46710824</v>
      </c>
      <c r="E15" s="33">
        <v>381007.6</v>
      </c>
      <c r="F15" s="36" t="s">
        <v>396</v>
      </c>
      <c r="G15" s="32">
        <v>0</v>
      </c>
      <c r="H15" s="33">
        <v>0</v>
      </c>
      <c r="I15" s="32">
        <v>31718</v>
      </c>
      <c r="J15" s="33">
        <v>8366.4</v>
      </c>
      <c r="K15" s="32">
        <v>0</v>
      </c>
      <c r="L15" s="33">
        <v>0</v>
      </c>
    </row>
    <row r="16" spans="2:12" ht="12.75">
      <c r="B16" s="17" t="s">
        <v>330</v>
      </c>
      <c r="C16" s="31">
        <v>43</v>
      </c>
      <c r="D16" s="32">
        <v>1069</v>
      </c>
      <c r="E16" s="33">
        <v>6.4</v>
      </c>
      <c r="F16" s="36" t="s">
        <v>396</v>
      </c>
      <c r="G16" s="32" t="s">
        <v>441</v>
      </c>
      <c r="H16" s="33" t="s">
        <v>441</v>
      </c>
      <c r="I16" s="32" t="s">
        <v>441</v>
      </c>
      <c r="J16" s="33" t="s">
        <v>441</v>
      </c>
      <c r="K16" s="32" t="s">
        <v>441</v>
      </c>
      <c r="L16" s="33" t="s">
        <v>441</v>
      </c>
    </row>
    <row r="17" spans="2:12" ht="12.75">
      <c r="B17" s="17" t="s">
        <v>366</v>
      </c>
      <c r="C17" s="31">
        <v>42</v>
      </c>
      <c r="D17" s="32">
        <v>1273</v>
      </c>
      <c r="E17" s="33">
        <v>11.1</v>
      </c>
      <c r="F17" s="36" t="s">
        <v>396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</row>
    <row r="18" spans="2:12" ht="12.75">
      <c r="B18" s="17" t="s">
        <v>332</v>
      </c>
      <c r="C18" s="31">
        <v>43</v>
      </c>
      <c r="D18" s="32">
        <v>26791196</v>
      </c>
      <c r="E18" s="33">
        <v>117895.9</v>
      </c>
      <c r="F18" s="36" t="s">
        <v>396</v>
      </c>
      <c r="G18" s="32">
        <v>400338</v>
      </c>
      <c r="H18" s="33">
        <v>3281.7</v>
      </c>
      <c r="I18" s="32">
        <v>14958</v>
      </c>
      <c r="J18" s="33">
        <v>8375.9</v>
      </c>
      <c r="K18" s="32">
        <v>169630</v>
      </c>
      <c r="L18" s="33">
        <v>1638.5</v>
      </c>
    </row>
    <row r="19" spans="2:12" ht="12.75">
      <c r="B19" s="17" t="s">
        <v>342</v>
      </c>
      <c r="C19" s="31">
        <v>43</v>
      </c>
      <c r="D19" s="32">
        <v>155917</v>
      </c>
      <c r="E19" s="33">
        <v>634.9</v>
      </c>
      <c r="F19" s="36" t="s">
        <v>396</v>
      </c>
      <c r="G19" s="32" t="s">
        <v>441</v>
      </c>
      <c r="H19" s="33" t="s">
        <v>441</v>
      </c>
      <c r="I19" s="32" t="s">
        <v>441</v>
      </c>
      <c r="J19" s="33" t="s">
        <v>441</v>
      </c>
      <c r="K19" s="32" t="s">
        <v>441</v>
      </c>
      <c r="L19" s="33" t="s">
        <v>441</v>
      </c>
    </row>
    <row r="20" spans="2:12" ht="12.75">
      <c r="B20" s="17" t="s">
        <v>344</v>
      </c>
      <c r="C20" s="31">
        <v>43</v>
      </c>
      <c r="D20" s="32">
        <v>620438</v>
      </c>
      <c r="E20" s="33">
        <v>4486.8</v>
      </c>
      <c r="F20" s="36" t="s">
        <v>396</v>
      </c>
      <c r="G20" s="32" t="s">
        <v>441</v>
      </c>
      <c r="H20" s="33" t="s">
        <v>441</v>
      </c>
      <c r="I20" s="32" t="s">
        <v>441</v>
      </c>
      <c r="J20" s="33" t="s">
        <v>441</v>
      </c>
      <c r="K20" s="32" t="s">
        <v>441</v>
      </c>
      <c r="L20" s="33" t="s">
        <v>441</v>
      </c>
    </row>
    <row r="21" spans="2:12" ht="12.75">
      <c r="B21" s="17" t="s">
        <v>380</v>
      </c>
      <c r="C21" s="31">
        <v>43</v>
      </c>
      <c r="D21" s="32">
        <v>6350827</v>
      </c>
      <c r="E21" s="33">
        <v>11641</v>
      </c>
      <c r="F21" s="36" t="s">
        <v>396</v>
      </c>
      <c r="G21" s="32">
        <v>0</v>
      </c>
      <c r="H21" s="33">
        <v>0</v>
      </c>
      <c r="I21" s="32">
        <v>350</v>
      </c>
      <c r="J21" s="33">
        <v>482.5</v>
      </c>
      <c r="K21" s="32">
        <v>0</v>
      </c>
      <c r="L21" s="33">
        <v>0</v>
      </c>
    </row>
    <row r="22" spans="2:12" ht="12.75">
      <c r="B22" s="17" t="s">
        <v>346</v>
      </c>
      <c r="C22" s="31">
        <v>43</v>
      </c>
      <c r="D22" s="32">
        <v>15074</v>
      </c>
      <c r="E22" s="33">
        <v>53.8</v>
      </c>
      <c r="F22" s="36" t="s">
        <v>396</v>
      </c>
      <c r="G22" s="32">
        <v>0</v>
      </c>
      <c r="H22" s="33">
        <v>0</v>
      </c>
      <c r="I22" s="32">
        <v>10</v>
      </c>
      <c r="J22" s="33">
        <v>5.7</v>
      </c>
      <c r="K22" s="32">
        <v>0</v>
      </c>
      <c r="L22" s="33">
        <v>0</v>
      </c>
    </row>
    <row r="23" spans="2:12" ht="12.75">
      <c r="B23" s="17" t="s">
        <v>433</v>
      </c>
      <c r="C23" s="31" t="s">
        <v>88</v>
      </c>
      <c r="D23" s="32">
        <v>100734312</v>
      </c>
      <c r="E23" s="33">
        <v>724155.5</v>
      </c>
      <c r="F23" s="36" t="s">
        <v>88</v>
      </c>
      <c r="G23" s="32">
        <v>400338</v>
      </c>
      <c r="H23" s="33">
        <v>3281.7</v>
      </c>
      <c r="I23" s="32">
        <v>108014</v>
      </c>
      <c r="J23" s="33">
        <v>23259.2</v>
      </c>
      <c r="K23" s="32">
        <v>177890</v>
      </c>
      <c r="L23" s="33">
        <v>4324</v>
      </c>
    </row>
    <row r="26" spans="1:12" ht="45.75" customHeight="1">
      <c r="B26" s="191" t="s">
        <v>348</v>
      </c>
      <c r="C26" s="191" t="s">
        <v>3</v>
      </c>
      <c r="D26" s="205" t="s">
        <v>158</v>
      </c>
      <c r="E26" s="206" t="s">
        <v>88</v>
      </c>
      <c r="F26" s="206" t="s">
        <v>88</v>
      </c>
      <c r="G26" s="205" t="s">
        <v>162</v>
      </c>
      <c r="H26" s="206" t="s">
        <v>88</v>
      </c>
      <c r="I26" s="205" t="s">
        <v>159</v>
      </c>
      <c r="J26" s="206" t="s">
        <v>88</v>
      </c>
      <c r="K26" s="205" t="s">
        <v>84</v>
      </c>
      <c r="L26" s="206" t="s">
        <v>88</v>
      </c>
    </row>
    <row r="27" spans="1:12" ht="24" customHeight="1">
      <c r="B27" s="204" t="s">
        <v>348</v>
      </c>
      <c r="C27" s="204" t="s">
        <v>88</v>
      </c>
      <c r="D27" s="114" t="s">
        <v>5</v>
      </c>
      <c r="E27" s="115" t="s">
        <v>127</v>
      </c>
      <c r="F27" s="113" t="s">
        <v>43</v>
      </c>
      <c r="G27" s="114" t="s">
        <v>5</v>
      </c>
      <c r="H27" s="115" t="s">
        <v>127</v>
      </c>
      <c r="I27" s="114" t="s">
        <v>5</v>
      </c>
      <c r="J27" s="115" t="s">
        <v>127</v>
      </c>
      <c r="K27" s="114" t="s">
        <v>5</v>
      </c>
      <c r="L27" s="115" t="s">
        <v>127</v>
      </c>
    </row>
    <row r="28" spans="2:12" ht="12.75">
      <c r="B28" s="17" t="s">
        <v>349</v>
      </c>
      <c r="C28" s="31">
        <v>42</v>
      </c>
      <c r="D28" s="32">
        <v>6887223</v>
      </c>
      <c r="E28" s="33">
        <v>108962</v>
      </c>
      <c r="F28" s="36" t="s">
        <v>396</v>
      </c>
      <c r="G28" s="32">
        <v>519164</v>
      </c>
      <c r="H28" s="33">
        <v>8498</v>
      </c>
      <c r="I28" s="32">
        <v>1289</v>
      </c>
      <c r="J28" s="33">
        <v>3013</v>
      </c>
      <c r="K28" s="32">
        <v>3447</v>
      </c>
      <c r="L28" s="33">
        <v>7746</v>
      </c>
    </row>
    <row r="29" spans="2:12" ht="12.75">
      <c r="B29" s="17" t="s">
        <v>384</v>
      </c>
      <c r="C29" s="31">
        <v>43</v>
      </c>
      <c r="D29" s="32">
        <v>5280609</v>
      </c>
      <c r="E29" s="33">
        <v>13822.4</v>
      </c>
      <c r="F29" s="36" t="s">
        <v>396</v>
      </c>
      <c r="G29" s="32">
        <v>0</v>
      </c>
      <c r="H29" s="33">
        <v>0</v>
      </c>
      <c r="I29" s="32">
        <v>10390</v>
      </c>
      <c r="J29" s="33">
        <v>1788.9</v>
      </c>
      <c r="K29" s="32">
        <v>0</v>
      </c>
      <c r="L29" s="33">
        <v>0</v>
      </c>
    </row>
    <row r="30" spans="2:12" ht="12.75">
      <c r="B30" s="17" t="s">
        <v>433</v>
      </c>
      <c r="C30" s="31" t="s">
        <v>88</v>
      </c>
      <c r="D30" s="32">
        <v>12167832</v>
      </c>
      <c r="E30" s="33">
        <v>122784.4</v>
      </c>
      <c r="F30" s="36" t="s">
        <v>88</v>
      </c>
      <c r="G30" s="32">
        <v>519164</v>
      </c>
      <c r="H30" s="33">
        <v>8498</v>
      </c>
      <c r="I30" s="32">
        <v>11679</v>
      </c>
      <c r="J30" s="33">
        <v>4801.9</v>
      </c>
      <c r="K30" s="32">
        <v>3447</v>
      </c>
      <c r="L30" s="33">
        <v>7746</v>
      </c>
    </row>
    <row r="32" ht="12.75">
      <c r="B32" t="s">
        <v>351</v>
      </c>
    </row>
  </sheetData>
  <sheetProtection/>
  <mergeCells count="15">
    <mergeCell ref="K5:L5"/>
    <mergeCell ref="D5:F5"/>
    <mergeCell ref="G5:H5"/>
    <mergeCell ref="I5:J5"/>
    <mergeCell ref="B1:L1"/>
    <mergeCell ref="B2:L2"/>
    <mergeCell ref="B3:L3"/>
    <mergeCell ref="B5:B6"/>
    <mergeCell ref="C5:C6"/>
    <mergeCell ref="K26:L26"/>
    <mergeCell ref="D26:F26"/>
    <mergeCell ref="G26:H26"/>
    <mergeCell ref="I26:J26"/>
    <mergeCell ref="B26:B27"/>
    <mergeCell ref="C26:C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78" customWidth="1"/>
    <col min="2" max="3" width="24.8515625" style="78" customWidth="1"/>
    <col min="4" max="4" width="9.8515625" style="78" customWidth="1"/>
    <col min="5" max="11" width="12.7109375" style="78" customWidth="1"/>
    <col min="12" max="12" width="14.00390625" style="78" customWidth="1"/>
    <col min="13" max="16384" width="11.421875" style="78" customWidth="1"/>
  </cols>
  <sheetData>
    <row r="1" spans="2:12" s="77" customFormat="1" ht="33.75" customHeight="1">
      <c r="B1" s="185" t="s">
        <v>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2" ht="18" customHeight="1">
      <c r="B2" s="187" t="s">
        <v>300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3" ht="15.75" customHeight="1">
      <c r="B3" s="189" t="s">
        <v>448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8"/>
    </row>
    <row r="4" spans="2:12" ht="12.75" customHeight="1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45.75" customHeight="1">
      <c r="B5" s="191" t="s">
        <v>168</v>
      </c>
      <c r="C5" s="194" t="s">
        <v>154</v>
      </c>
      <c r="D5" s="195"/>
      <c r="E5" s="195"/>
      <c r="F5" s="195"/>
      <c r="G5" s="195"/>
      <c r="H5" s="195"/>
      <c r="I5" s="195"/>
      <c r="J5" s="195"/>
      <c r="K5" s="195"/>
      <c r="L5" s="195"/>
    </row>
    <row r="6" spans="2:12" ht="36.75" customHeight="1">
      <c r="B6" s="192"/>
      <c r="C6" s="196" t="s">
        <v>95</v>
      </c>
      <c r="D6" s="197"/>
      <c r="E6" s="196" t="s">
        <v>96</v>
      </c>
      <c r="F6" s="197"/>
      <c r="G6" s="198" t="s">
        <v>97</v>
      </c>
      <c r="H6" s="199"/>
      <c r="I6" s="196" t="s">
        <v>98</v>
      </c>
      <c r="J6" s="197"/>
      <c r="K6" s="196" t="s">
        <v>99</v>
      </c>
      <c r="L6" s="197"/>
    </row>
    <row r="7" spans="2:12" ht="24">
      <c r="B7" s="193"/>
      <c r="C7" s="99" t="s">
        <v>5</v>
      </c>
      <c r="D7" s="99" t="s">
        <v>127</v>
      </c>
      <c r="E7" s="99" t="s">
        <v>5</v>
      </c>
      <c r="F7" s="99" t="s">
        <v>127</v>
      </c>
      <c r="G7" s="99" t="s">
        <v>5</v>
      </c>
      <c r="H7" s="99" t="s">
        <v>127</v>
      </c>
      <c r="I7" s="99" t="s">
        <v>5</v>
      </c>
      <c r="J7" s="99" t="s">
        <v>127</v>
      </c>
      <c r="K7" s="99" t="s">
        <v>5</v>
      </c>
      <c r="L7" s="99" t="s">
        <v>127</v>
      </c>
    </row>
    <row r="8" spans="2:12" ht="12.75">
      <c r="B8" s="29" t="s">
        <v>302</v>
      </c>
      <c r="C8" s="30">
        <v>21714</v>
      </c>
      <c r="D8" s="27">
        <v>43.3</v>
      </c>
      <c r="E8" s="30">
        <v>56277</v>
      </c>
      <c r="F8" s="27">
        <v>577.5</v>
      </c>
      <c r="G8" s="30">
        <v>1030</v>
      </c>
      <c r="H8" s="27">
        <v>4.6</v>
      </c>
      <c r="I8" s="30">
        <v>1696380</v>
      </c>
      <c r="J8" s="27">
        <v>4360.6</v>
      </c>
      <c r="K8" s="30">
        <v>5491</v>
      </c>
      <c r="L8" s="27">
        <v>3.4</v>
      </c>
    </row>
    <row r="9" spans="2:12" ht="12.75">
      <c r="B9" s="29" t="s">
        <v>388</v>
      </c>
      <c r="C9" s="30">
        <v>169177</v>
      </c>
      <c r="D9" s="27">
        <v>621.2</v>
      </c>
      <c r="E9" s="30">
        <v>351492</v>
      </c>
      <c r="F9" s="27">
        <v>16678.7</v>
      </c>
      <c r="G9" s="30">
        <v>0</v>
      </c>
      <c r="H9" s="27">
        <v>0</v>
      </c>
      <c r="I9" s="30">
        <v>4989182</v>
      </c>
      <c r="J9" s="27">
        <v>26687.9</v>
      </c>
      <c r="K9" s="30">
        <v>8493</v>
      </c>
      <c r="L9" s="27">
        <v>41.6</v>
      </c>
    </row>
    <row r="10" spans="2:12" ht="12.75">
      <c r="B10" s="29" t="s">
        <v>314</v>
      </c>
      <c r="C10" s="30">
        <v>0</v>
      </c>
      <c r="D10" s="27">
        <v>0</v>
      </c>
      <c r="E10" s="30">
        <v>0</v>
      </c>
      <c r="F10" s="27">
        <v>0</v>
      </c>
      <c r="G10" s="30">
        <v>0</v>
      </c>
      <c r="H10" s="27">
        <v>0</v>
      </c>
      <c r="I10" s="30">
        <v>0</v>
      </c>
      <c r="J10" s="27">
        <v>0</v>
      </c>
      <c r="K10" s="30">
        <v>0</v>
      </c>
      <c r="L10" s="27">
        <v>0</v>
      </c>
    </row>
    <row r="11" spans="2:12" ht="12.75">
      <c r="B11" s="29" t="s">
        <v>392</v>
      </c>
      <c r="C11" s="30">
        <v>5189</v>
      </c>
      <c r="D11" s="27">
        <v>10.4</v>
      </c>
      <c r="E11" s="30">
        <v>10742</v>
      </c>
      <c r="F11" s="27">
        <v>261</v>
      </c>
      <c r="G11" s="30">
        <v>20</v>
      </c>
      <c r="H11" s="27">
        <v>0</v>
      </c>
      <c r="I11" s="30">
        <v>235989</v>
      </c>
      <c r="J11" s="27">
        <v>990.2</v>
      </c>
      <c r="K11" s="30">
        <v>214</v>
      </c>
      <c r="L11" s="27">
        <v>0.2</v>
      </c>
    </row>
    <row r="12" spans="2:12" ht="12.75">
      <c r="B12" s="29" t="s">
        <v>357</v>
      </c>
      <c r="C12" s="30">
        <v>0</v>
      </c>
      <c r="D12" s="27">
        <v>0</v>
      </c>
      <c r="E12" s="30">
        <v>0</v>
      </c>
      <c r="F12" s="27">
        <v>0</v>
      </c>
      <c r="G12" s="30">
        <v>0</v>
      </c>
      <c r="H12" s="27">
        <v>0</v>
      </c>
      <c r="I12" s="30">
        <v>0</v>
      </c>
      <c r="J12" s="27">
        <v>0</v>
      </c>
      <c r="K12" s="30">
        <v>0</v>
      </c>
      <c r="L12" s="27">
        <v>0</v>
      </c>
    </row>
    <row r="13" spans="2:12" ht="12.75">
      <c r="B13" s="29" t="s">
        <v>316</v>
      </c>
      <c r="C13" s="30">
        <v>176</v>
      </c>
      <c r="D13" s="27">
        <v>0.1</v>
      </c>
      <c r="E13" s="30">
        <v>7</v>
      </c>
      <c r="F13" s="27">
        <v>0</v>
      </c>
      <c r="G13" s="30">
        <v>0</v>
      </c>
      <c r="H13" s="27">
        <v>0</v>
      </c>
      <c r="I13" s="30">
        <v>5163</v>
      </c>
      <c r="J13" s="27">
        <v>14.4</v>
      </c>
      <c r="K13" s="30">
        <v>0</v>
      </c>
      <c r="L13" s="27">
        <v>0</v>
      </c>
    </row>
    <row r="14" spans="2:12" ht="12.75">
      <c r="B14" s="29" t="s">
        <v>318</v>
      </c>
      <c r="C14" s="30">
        <v>184975</v>
      </c>
      <c r="D14" s="27">
        <v>2406.6</v>
      </c>
      <c r="E14" s="30">
        <v>546519</v>
      </c>
      <c r="F14" s="27">
        <v>55553.4</v>
      </c>
      <c r="G14" s="30">
        <v>78784</v>
      </c>
      <c r="H14" s="27">
        <v>1411.2</v>
      </c>
      <c r="I14" s="30">
        <v>11175292</v>
      </c>
      <c r="J14" s="27">
        <v>96339.3</v>
      </c>
      <c r="K14" s="30">
        <v>11158</v>
      </c>
      <c r="L14" s="27">
        <v>105</v>
      </c>
    </row>
    <row r="15" spans="2:12" ht="12.75">
      <c r="B15" s="29" t="s">
        <v>397</v>
      </c>
      <c r="C15" s="30">
        <v>0</v>
      </c>
      <c r="D15" s="27">
        <v>0</v>
      </c>
      <c r="E15" s="30">
        <v>0</v>
      </c>
      <c r="F15" s="27">
        <v>0</v>
      </c>
      <c r="G15" s="30">
        <v>0</v>
      </c>
      <c r="H15" s="27">
        <v>0</v>
      </c>
      <c r="I15" s="30">
        <v>0</v>
      </c>
      <c r="J15" s="27">
        <v>0</v>
      </c>
      <c r="K15" s="30">
        <v>0</v>
      </c>
      <c r="L15" s="27">
        <v>0</v>
      </c>
    </row>
    <row r="16" spans="2:12" ht="12.75">
      <c r="B16" s="29" t="s">
        <v>330</v>
      </c>
      <c r="C16" s="30">
        <v>122</v>
      </c>
      <c r="D16" s="27">
        <v>0.4</v>
      </c>
      <c r="E16" s="30">
        <v>4</v>
      </c>
      <c r="F16" s="27">
        <v>0</v>
      </c>
      <c r="G16" s="30">
        <v>0</v>
      </c>
      <c r="H16" s="27">
        <v>0</v>
      </c>
      <c r="I16" s="30">
        <v>943</v>
      </c>
      <c r="J16" s="27">
        <v>6</v>
      </c>
      <c r="K16" s="30">
        <v>0</v>
      </c>
      <c r="L16" s="27">
        <v>0</v>
      </c>
    </row>
    <row r="17" spans="2:12" ht="12.75">
      <c r="B17" s="29" t="s">
        <v>366</v>
      </c>
      <c r="C17" s="30">
        <v>154</v>
      </c>
      <c r="D17" s="27">
        <v>0.5</v>
      </c>
      <c r="E17" s="30">
        <v>8</v>
      </c>
      <c r="F17" s="27">
        <v>0</v>
      </c>
      <c r="G17" s="30">
        <v>0</v>
      </c>
      <c r="H17" s="27">
        <v>0</v>
      </c>
      <c r="I17" s="30">
        <v>1047</v>
      </c>
      <c r="J17" s="27">
        <v>10.3</v>
      </c>
      <c r="K17" s="30">
        <v>64</v>
      </c>
      <c r="L17" s="27">
        <v>0.2</v>
      </c>
    </row>
    <row r="18" spans="2:12" ht="12.75">
      <c r="B18" s="29" t="s">
        <v>332</v>
      </c>
      <c r="C18" s="30">
        <v>792390</v>
      </c>
      <c r="D18" s="27">
        <v>1665</v>
      </c>
      <c r="E18" s="30">
        <v>1454526</v>
      </c>
      <c r="F18" s="27">
        <v>40884.5</v>
      </c>
      <c r="G18" s="30">
        <v>6318</v>
      </c>
      <c r="H18" s="27">
        <v>2.5</v>
      </c>
      <c r="I18" s="30">
        <v>24455644</v>
      </c>
      <c r="J18" s="27">
        <v>75205.1</v>
      </c>
      <c r="K18" s="30">
        <v>82320</v>
      </c>
      <c r="L18" s="27">
        <v>138.9</v>
      </c>
    </row>
    <row r="19" spans="2:12" ht="12.75">
      <c r="B19" s="29" t="s">
        <v>342</v>
      </c>
      <c r="C19" s="30">
        <v>6919</v>
      </c>
      <c r="D19" s="27">
        <v>10.3</v>
      </c>
      <c r="E19" s="30">
        <v>8164</v>
      </c>
      <c r="F19" s="27">
        <v>145.4</v>
      </c>
      <c r="G19" s="30">
        <v>0</v>
      </c>
      <c r="H19" s="27">
        <v>0</v>
      </c>
      <c r="I19" s="30">
        <v>140834</v>
      </c>
      <c r="J19" s="27">
        <v>479.3</v>
      </c>
      <c r="K19" s="30">
        <v>0</v>
      </c>
      <c r="L19" s="27">
        <v>0</v>
      </c>
    </row>
    <row r="20" spans="2:12" ht="12.75">
      <c r="B20" s="29" t="s">
        <v>344</v>
      </c>
      <c r="C20" s="30">
        <v>22262</v>
      </c>
      <c r="D20" s="27">
        <v>62.9</v>
      </c>
      <c r="E20" s="30">
        <v>89571</v>
      </c>
      <c r="F20" s="27">
        <v>1943.4</v>
      </c>
      <c r="G20" s="30">
        <v>10588</v>
      </c>
      <c r="H20" s="27">
        <v>27.9</v>
      </c>
      <c r="I20" s="30">
        <v>496918</v>
      </c>
      <c r="J20" s="27">
        <v>2443</v>
      </c>
      <c r="K20" s="30">
        <v>1099</v>
      </c>
      <c r="L20" s="27">
        <v>9.5</v>
      </c>
    </row>
    <row r="21" spans="2:12" ht="12.75">
      <c r="B21" s="29" t="s">
        <v>380</v>
      </c>
      <c r="C21" s="30">
        <v>81302</v>
      </c>
      <c r="D21" s="27">
        <v>60.1</v>
      </c>
      <c r="E21" s="30">
        <v>155570</v>
      </c>
      <c r="F21" s="27">
        <v>1549.5</v>
      </c>
      <c r="G21" s="30">
        <v>0</v>
      </c>
      <c r="H21" s="27">
        <v>0</v>
      </c>
      <c r="I21" s="30">
        <v>6113955</v>
      </c>
      <c r="J21" s="27">
        <v>10031.4</v>
      </c>
      <c r="K21" s="30">
        <v>0</v>
      </c>
      <c r="L21" s="27">
        <v>0</v>
      </c>
    </row>
    <row r="22" spans="2:12" ht="12.75">
      <c r="B22" s="29" t="s">
        <v>346</v>
      </c>
      <c r="C22" s="30">
        <v>527</v>
      </c>
      <c r="D22" s="27">
        <v>1.2</v>
      </c>
      <c r="E22" s="30">
        <v>328</v>
      </c>
      <c r="F22" s="27">
        <v>0.7</v>
      </c>
      <c r="G22" s="30">
        <v>317</v>
      </c>
      <c r="H22" s="27">
        <v>0.8</v>
      </c>
      <c r="I22" s="30">
        <v>13851</v>
      </c>
      <c r="J22" s="27">
        <v>50.9</v>
      </c>
      <c r="K22" s="30">
        <v>51</v>
      </c>
      <c r="L22" s="27">
        <v>0.2</v>
      </c>
    </row>
    <row r="23" spans="2:12" ht="12.75">
      <c r="B23" s="29" t="s">
        <v>433</v>
      </c>
      <c r="C23" s="30">
        <v>1284907</v>
      </c>
      <c r="D23" s="27">
        <v>4882.1</v>
      </c>
      <c r="E23" s="30">
        <v>2673208</v>
      </c>
      <c r="F23" s="27">
        <v>117594.1</v>
      </c>
      <c r="G23" s="30">
        <v>97057</v>
      </c>
      <c r="H23" s="27">
        <v>1447</v>
      </c>
      <c r="I23" s="30">
        <v>49325198</v>
      </c>
      <c r="J23" s="27">
        <v>216618.4</v>
      </c>
      <c r="K23" s="30">
        <v>108890</v>
      </c>
      <c r="L23" s="27">
        <v>299</v>
      </c>
    </row>
    <row r="26" spans="1:13" ht="45.75" customHeight="1">
      <c r="A26"/>
      <c r="B26" s="191" t="s">
        <v>348</v>
      </c>
      <c r="C26" s="194" t="s">
        <v>154</v>
      </c>
      <c r="D26" s="195" t="s">
        <v>88</v>
      </c>
      <c r="E26" s="195" t="s">
        <v>88</v>
      </c>
      <c r="F26" s="195" t="s">
        <v>88</v>
      </c>
      <c r="G26" s="195" t="s">
        <v>88</v>
      </c>
      <c r="H26" s="195" t="s">
        <v>88</v>
      </c>
      <c r="I26" s="195" t="s">
        <v>88</v>
      </c>
      <c r="J26" s="195" t="s">
        <v>88</v>
      </c>
      <c r="K26" s="195" t="s">
        <v>88</v>
      </c>
      <c r="L26" s="195" t="s">
        <v>88</v>
      </c>
      <c r="M26"/>
    </row>
    <row r="27" spans="1:13" ht="36.75" customHeight="1">
      <c r="A27"/>
      <c r="B27" s="192" t="s">
        <v>348</v>
      </c>
      <c r="C27" s="196" t="s">
        <v>95</v>
      </c>
      <c r="D27" s="197" t="s">
        <v>88</v>
      </c>
      <c r="E27" s="196" t="s">
        <v>96</v>
      </c>
      <c r="F27" s="197" t="s">
        <v>88</v>
      </c>
      <c r="G27" s="198" t="s">
        <v>97</v>
      </c>
      <c r="H27" s="199" t="s">
        <v>88</v>
      </c>
      <c r="I27" s="196" t="s">
        <v>98</v>
      </c>
      <c r="J27" s="197" t="s">
        <v>88</v>
      </c>
      <c r="K27" s="196" t="s">
        <v>99</v>
      </c>
      <c r="L27" s="197" t="s">
        <v>88</v>
      </c>
      <c r="M27"/>
    </row>
    <row r="28" spans="1:13" ht="24" customHeight="1">
      <c r="A28"/>
      <c r="B28" s="193" t="s">
        <v>348</v>
      </c>
      <c r="C28" s="99" t="s">
        <v>5</v>
      </c>
      <c r="D28" s="99" t="s">
        <v>127</v>
      </c>
      <c r="E28" s="99" t="s">
        <v>5</v>
      </c>
      <c r="F28" s="99" t="s">
        <v>127</v>
      </c>
      <c r="G28" s="99" t="s">
        <v>5</v>
      </c>
      <c r="H28" s="99" t="s">
        <v>127</v>
      </c>
      <c r="I28" s="99" t="s">
        <v>5</v>
      </c>
      <c r="J28" s="99" t="s">
        <v>127</v>
      </c>
      <c r="K28" s="99" t="s">
        <v>5</v>
      </c>
      <c r="L28" s="99" t="s">
        <v>127</v>
      </c>
      <c r="M28"/>
    </row>
    <row r="29" spans="2:12" ht="12.75">
      <c r="B29" s="29" t="s">
        <v>349</v>
      </c>
      <c r="C29" s="30">
        <v>228228</v>
      </c>
      <c r="D29" s="27">
        <v>3344</v>
      </c>
      <c r="E29" s="30">
        <v>758774</v>
      </c>
      <c r="F29" s="27">
        <v>48035</v>
      </c>
      <c r="G29" s="30">
        <v>5711</v>
      </c>
      <c r="H29" s="27">
        <v>53</v>
      </c>
      <c r="I29" s="30">
        <v>5890185</v>
      </c>
      <c r="J29" s="27">
        <v>57311</v>
      </c>
      <c r="K29" s="30">
        <v>10036</v>
      </c>
      <c r="L29" s="27">
        <v>273</v>
      </c>
    </row>
    <row r="30" spans="2:12" ht="12.75">
      <c r="B30" s="29" t="s">
        <v>384</v>
      </c>
      <c r="C30" s="30">
        <v>117486</v>
      </c>
      <c r="D30" s="27">
        <v>818.7</v>
      </c>
      <c r="E30" s="30">
        <v>641603</v>
      </c>
      <c r="F30" s="27">
        <v>2371.3</v>
      </c>
      <c r="G30" s="30">
        <v>0</v>
      </c>
      <c r="H30" s="27">
        <v>0</v>
      </c>
      <c r="I30" s="30">
        <v>4521520</v>
      </c>
      <c r="J30" s="27">
        <v>10632.5</v>
      </c>
      <c r="K30" s="30">
        <v>0</v>
      </c>
      <c r="L30" s="27">
        <v>0</v>
      </c>
    </row>
    <row r="31" spans="2:12" ht="12.75">
      <c r="B31" s="29" t="s">
        <v>433</v>
      </c>
      <c r="C31" s="30">
        <v>345714</v>
      </c>
      <c r="D31" s="27">
        <v>4162.7</v>
      </c>
      <c r="E31" s="30">
        <v>1400377</v>
      </c>
      <c r="F31" s="27">
        <v>50406.3</v>
      </c>
      <c r="G31" s="30">
        <v>5711</v>
      </c>
      <c r="H31" s="27">
        <v>53</v>
      </c>
      <c r="I31" s="30">
        <v>10411705</v>
      </c>
      <c r="J31" s="27">
        <v>67943.5</v>
      </c>
      <c r="K31" s="30">
        <v>10036</v>
      </c>
      <c r="L31" s="27">
        <v>273</v>
      </c>
    </row>
    <row r="33" ht="12.75">
      <c r="B33" t="s">
        <v>351</v>
      </c>
    </row>
  </sheetData>
  <sheetProtection/>
  <mergeCells count="17">
    <mergeCell ref="B1:L1"/>
    <mergeCell ref="B2:L2"/>
    <mergeCell ref="B3:L3"/>
    <mergeCell ref="B5:B7"/>
    <mergeCell ref="C5:L5"/>
    <mergeCell ref="C6:D6"/>
    <mergeCell ref="E6:F6"/>
    <mergeCell ref="G6:H6"/>
    <mergeCell ref="I6:J6"/>
    <mergeCell ref="K6:L6"/>
    <mergeCell ref="B26:B28"/>
    <mergeCell ref="C26:L26"/>
    <mergeCell ref="C27:D27"/>
    <mergeCell ref="E27:F27"/>
    <mergeCell ref="G27:H27"/>
    <mergeCell ref="I27:J27"/>
    <mergeCell ref="K27:L27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23.421875" style="0" customWidth="1"/>
    <col min="4" max="4" width="15.421875" style="0" customWidth="1"/>
    <col min="5" max="5" width="13.00390625" style="0" customWidth="1"/>
    <col min="6" max="6" width="12.7109375" style="0" customWidth="1"/>
    <col min="7" max="7" width="12.28125" style="0" customWidth="1"/>
    <col min="8" max="8" width="6.28125" style="0" customWidth="1"/>
    <col min="9" max="9" width="11.28125" style="0" customWidth="1"/>
    <col min="11" max="11" width="15.140625" style="0" customWidth="1"/>
  </cols>
  <sheetData>
    <row r="1" spans="2:12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s="3" customFormat="1" ht="15.75" customHeight="1">
      <c r="B3" s="154" t="s">
        <v>301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s="3" customFormat="1" ht="12.75" customHeight="1">
      <c r="B4" s="152" t="s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2:12" s="3" customFormat="1" ht="39" customHeight="1">
      <c r="B5" s="101" t="s">
        <v>168</v>
      </c>
      <c r="C5" s="102" t="s">
        <v>7</v>
      </c>
      <c r="D5" s="125" t="s">
        <v>40</v>
      </c>
      <c r="E5" s="125" t="s">
        <v>41</v>
      </c>
      <c r="F5" s="103" t="s">
        <v>54</v>
      </c>
      <c r="G5" s="101" t="s">
        <v>55</v>
      </c>
      <c r="H5" s="102" t="s">
        <v>8</v>
      </c>
      <c r="I5" s="102" t="s">
        <v>56</v>
      </c>
      <c r="J5" s="102" t="s">
        <v>8</v>
      </c>
      <c r="K5" s="102" t="s">
        <v>57</v>
      </c>
      <c r="L5" s="102" t="s">
        <v>58</v>
      </c>
    </row>
    <row r="6" spans="2:12" ht="12.75">
      <c r="B6" s="5" t="s">
        <v>302</v>
      </c>
      <c r="C6" s="6" t="s">
        <v>303</v>
      </c>
      <c r="D6" s="7">
        <v>1424.77</v>
      </c>
      <c r="E6" s="8">
        <v>4.1947904</v>
      </c>
      <c r="F6" s="8">
        <v>9.743735</v>
      </c>
      <c r="G6" s="7">
        <v>1431.08</v>
      </c>
      <c r="H6" s="9">
        <v>22</v>
      </c>
      <c r="I6" s="10">
        <v>1362.14</v>
      </c>
      <c r="J6" s="9">
        <v>1</v>
      </c>
      <c r="K6" s="10">
        <v>1431.08</v>
      </c>
      <c r="L6" s="10">
        <v>1293.14</v>
      </c>
    </row>
    <row r="7" spans="2:12" ht="12.75">
      <c r="B7" s="5" t="s">
        <v>304</v>
      </c>
      <c r="C7" s="6" t="s">
        <v>305</v>
      </c>
      <c r="D7" s="7">
        <v>807.11</v>
      </c>
      <c r="E7" s="8">
        <v>-0.23115468</v>
      </c>
      <c r="F7" s="8">
        <v>-0.27799743</v>
      </c>
      <c r="G7" s="7">
        <v>819.58</v>
      </c>
      <c r="H7" s="9">
        <v>22</v>
      </c>
      <c r="I7" s="10">
        <v>790.9</v>
      </c>
      <c r="J7" s="9">
        <v>9</v>
      </c>
      <c r="K7" s="10">
        <v>825.15</v>
      </c>
      <c r="L7" s="10">
        <v>784.38</v>
      </c>
    </row>
    <row r="8" spans="2:12" ht="12.75">
      <c r="B8" s="5" t="s">
        <v>306</v>
      </c>
      <c r="C8" s="6" t="s">
        <v>307</v>
      </c>
      <c r="D8" s="7">
        <v>1564.01</v>
      </c>
      <c r="E8" s="8">
        <v>-1.2295685</v>
      </c>
      <c r="F8" s="8">
        <v>-1.8820459</v>
      </c>
      <c r="G8" s="7">
        <v>1593.44</v>
      </c>
      <c r="H8" s="9">
        <v>22</v>
      </c>
      <c r="I8" s="10">
        <v>1543.04</v>
      </c>
      <c r="J8" s="9">
        <v>16</v>
      </c>
      <c r="K8" s="10">
        <v>1620.62</v>
      </c>
      <c r="L8" s="10">
        <v>1543.04</v>
      </c>
    </row>
    <row r="9" spans="2:12" ht="12.75">
      <c r="B9" s="5" t="s">
        <v>308</v>
      </c>
      <c r="C9" s="6" t="s">
        <v>309</v>
      </c>
      <c r="D9" s="7">
        <v>986.69</v>
      </c>
      <c r="E9" s="8">
        <v>-0.6994497</v>
      </c>
      <c r="F9" s="8">
        <v>-1.0370828</v>
      </c>
      <c r="G9" s="7">
        <v>1005.45</v>
      </c>
      <c r="H9" s="9">
        <v>22</v>
      </c>
      <c r="I9" s="10">
        <v>971.11</v>
      </c>
      <c r="J9" s="9">
        <v>16</v>
      </c>
      <c r="K9" s="10">
        <v>1015.36</v>
      </c>
      <c r="L9" s="10">
        <v>966.86</v>
      </c>
    </row>
    <row r="10" spans="2:12" ht="12.75">
      <c r="B10" s="5" t="s">
        <v>310</v>
      </c>
      <c r="C10" s="6" t="s">
        <v>311</v>
      </c>
      <c r="D10" s="7">
        <v>1535.02</v>
      </c>
      <c r="E10" s="8">
        <v>-1.6063238</v>
      </c>
      <c r="F10" s="8">
        <v>-1.9670159</v>
      </c>
      <c r="G10" s="7">
        <v>1567.91</v>
      </c>
      <c r="H10" s="9">
        <v>22</v>
      </c>
      <c r="I10" s="10">
        <v>1517.29</v>
      </c>
      <c r="J10" s="9">
        <v>16</v>
      </c>
      <c r="K10" s="10">
        <v>1593.42</v>
      </c>
      <c r="L10" s="10">
        <v>1514.56</v>
      </c>
    </row>
    <row r="11" spans="2:12" ht="12.75">
      <c r="B11" s="5" t="s">
        <v>312</v>
      </c>
      <c r="C11" s="6" t="s">
        <v>313</v>
      </c>
      <c r="D11" s="7">
        <v>29134.52</v>
      </c>
      <c r="E11" s="8">
        <v>5.0394874</v>
      </c>
      <c r="F11" s="8">
        <v>5.9574637</v>
      </c>
      <c r="G11" s="7">
        <v>29186.89</v>
      </c>
      <c r="H11" s="9">
        <v>27</v>
      </c>
      <c r="I11" s="10">
        <v>27725.78</v>
      </c>
      <c r="J11" s="9">
        <v>1</v>
      </c>
      <c r="K11" s="10">
        <v>29186.89</v>
      </c>
      <c r="L11" s="10">
        <v>27056.04</v>
      </c>
    </row>
    <row r="12" spans="2:12" ht="12.75">
      <c r="B12" s="5" t="s">
        <v>314</v>
      </c>
      <c r="C12" s="6" t="s">
        <v>315</v>
      </c>
      <c r="D12" s="7">
        <v>2358.81</v>
      </c>
      <c r="E12" s="8">
        <v>2.2892272</v>
      </c>
      <c r="F12" s="8">
        <v>3.459761</v>
      </c>
      <c r="G12" s="7">
        <v>2377.06</v>
      </c>
      <c r="H12" s="9">
        <v>22</v>
      </c>
      <c r="I12" s="10">
        <v>2322.79</v>
      </c>
      <c r="J12" s="9">
        <v>1</v>
      </c>
      <c r="K12" s="10">
        <v>2377.06</v>
      </c>
      <c r="L12" s="10">
        <v>2253.37</v>
      </c>
    </row>
    <row r="13" spans="2:12" ht="12.75">
      <c r="B13" s="5" t="s">
        <v>316</v>
      </c>
      <c r="C13" s="6" t="s">
        <v>317</v>
      </c>
      <c r="D13" s="7">
        <v>143.25</v>
      </c>
      <c r="E13" s="8">
        <v>4.737878</v>
      </c>
      <c r="F13" s="8">
        <v>5.323142</v>
      </c>
      <c r="G13" s="7">
        <v>143.63</v>
      </c>
      <c r="H13" s="9">
        <v>27</v>
      </c>
      <c r="I13" s="10">
        <v>137.4</v>
      </c>
      <c r="J13" s="9">
        <v>1</v>
      </c>
      <c r="K13" s="10">
        <v>143.63</v>
      </c>
      <c r="L13" s="10">
        <v>135.17</v>
      </c>
    </row>
    <row r="14" spans="2:12" ht="12.75">
      <c r="B14" s="5" t="s">
        <v>318</v>
      </c>
      <c r="C14" s="6" t="s">
        <v>319</v>
      </c>
      <c r="D14" s="7">
        <v>629.99</v>
      </c>
      <c r="E14" s="8">
        <v>3.7276719</v>
      </c>
      <c r="F14" s="8">
        <v>4.058341</v>
      </c>
      <c r="G14" s="7">
        <v>629.99</v>
      </c>
      <c r="H14" s="9">
        <v>29</v>
      </c>
      <c r="I14" s="10">
        <v>604.25</v>
      </c>
      <c r="J14" s="9">
        <v>13</v>
      </c>
      <c r="K14" s="10">
        <v>629.99</v>
      </c>
      <c r="L14" s="10">
        <v>588.23</v>
      </c>
    </row>
    <row r="15" spans="2:12" ht="12.75">
      <c r="B15" s="5" t="s">
        <v>320</v>
      </c>
      <c r="C15" s="6" t="s">
        <v>321</v>
      </c>
      <c r="D15" s="7">
        <v>1152.47</v>
      </c>
      <c r="E15" s="8">
        <v>3.2392356</v>
      </c>
      <c r="F15" s="8">
        <v>7.552675</v>
      </c>
      <c r="G15" s="7">
        <v>1166.48</v>
      </c>
      <c r="H15" s="9">
        <v>12</v>
      </c>
      <c r="I15" s="10">
        <v>1121.56</v>
      </c>
      <c r="J15" s="9">
        <v>1</v>
      </c>
      <c r="K15" s="10">
        <v>1166.48</v>
      </c>
      <c r="L15" s="10">
        <v>1045.41</v>
      </c>
    </row>
    <row r="16" spans="2:12" ht="12.75">
      <c r="B16" s="5" t="s">
        <v>322</v>
      </c>
      <c r="C16" s="6" t="s">
        <v>323</v>
      </c>
      <c r="D16" s="7">
        <v>12877.86</v>
      </c>
      <c r="E16" s="8">
        <v>-0.3109601</v>
      </c>
      <c r="F16" s="8">
        <v>-2.045068</v>
      </c>
      <c r="G16" s="7">
        <v>13033.26</v>
      </c>
      <c r="H16" s="9">
        <v>23</v>
      </c>
      <c r="I16" s="10">
        <v>12763.44</v>
      </c>
      <c r="J16" s="9">
        <v>2</v>
      </c>
      <c r="K16" s="10">
        <v>13208.34</v>
      </c>
      <c r="L16" s="10">
        <v>12639.81</v>
      </c>
    </row>
    <row r="17" spans="2:12" ht="12.75">
      <c r="B17" s="5" t="s">
        <v>324</v>
      </c>
      <c r="C17" s="6" t="s">
        <v>325</v>
      </c>
      <c r="D17" s="7">
        <v>9489.67</v>
      </c>
      <c r="E17" s="8">
        <v>3.3944838</v>
      </c>
      <c r="F17" s="8">
        <v>8.325109</v>
      </c>
      <c r="G17" s="7">
        <v>9660.86</v>
      </c>
      <c r="H17" s="9">
        <v>23</v>
      </c>
      <c r="I17" s="10">
        <v>9038.49</v>
      </c>
      <c r="J17" s="9">
        <v>5</v>
      </c>
      <c r="K17" s="10">
        <v>9660.86</v>
      </c>
      <c r="L17" s="10">
        <v>8410.45</v>
      </c>
    </row>
    <row r="18" spans="2:12" ht="12.75">
      <c r="B18" s="5" t="s">
        <v>326</v>
      </c>
      <c r="C18" s="6" t="s">
        <v>327</v>
      </c>
      <c r="D18" s="7">
        <v>471.88</v>
      </c>
      <c r="E18" s="8">
        <v>-1.465857</v>
      </c>
      <c r="F18" s="8">
        <v>-3.6054978</v>
      </c>
      <c r="G18" s="7">
        <v>479.27</v>
      </c>
      <c r="H18" s="9">
        <v>1</v>
      </c>
      <c r="I18" s="10">
        <v>463.27</v>
      </c>
      <c r="J18" s="9">
        <v>8</v>
      </c>
      <c r="K18" s="10">
        <v>495.69</v>
      </c>
      <c r="L18" s="10">
        <v>463.27</v>
      </c>
    </row>
    <row r="19" spans="2:12" ht="12.75">
      <c r="B19" s="5" t="s">
        <v>328</v>
      </c>
      <c r="C19" s="6" t="s">
        <v>329</v>
      </c>
      <c r="D19" s="7">
        <v>5857.29</v>
      </c>
      <c r="E19" s="8">
        <v>3.0837393</v>
      </c>
      <c r="F19" s="8">
        <v>4.4141655</v>
      </c>
      <c r="G19" s="7">
        <v>5890.94</v>
      </c>
      <c r="H19" s="9">
        <v>23</v>
      </c>
      <c r="I19" s="10">
        <v>5631.01</v>
      </c>
      <c r="J19" s="9">
        <v>5</v>
      </c>
      <c r="K19" s="10">
        <v>5890.94</v>
      </c>
      <c r="L19" s="10">
        <v>5437.57</v>
      </c>
    </row>
    <row r="20" spans="2:12" ht="12.75">
      <c r="B20" s="5" t="s">
        <v>330</v>
      </c>
      <c r="C20" s="6" t="s">
        <v>331</v>
      </c>
      <c r="D20" s="7">
        <v>768.42</v>
      </c>
      <c r="E20" s="8">
        <v>-3.213131</v>
      </c>
      <c r="F20" s="8">
        <v>-3.433283</v>
      </c>
      <c r="G20" s="7">
        <v>813.34</v>
      </c>
      <c r="H20" s="9">
        <v>14</v>
      </c>
      <c r="I20" s="10">
        <v>768.42</v>
      </c>
      <c r="J20" s="9">
        <v>29</v>
      </c>
      <c r="K20" s="10">
        <v>813.34</v>
      </c>
      <c r="L20" s="10">
        <v>764.84</v>
      </c>
    </row>
    <row r="21" spans="2:12" ht="12.75">
      <c r="B21" s="5" t="s">
        <v>332</v>
      </c>
      <c r="C21" s="6" t="s">
        <v>333</v>
      </c>
      <c r="D21" s="7">
        <v>492.94</v>
      </c>
      <c r="E21" s="8">
        <v>2.7065299</v>
      </c>
      <c r="F21" s="8">
        <v>4.0440717</v>
      </c>
      <c r="G21" s="7">
        <v>495.64</v>
      </c>
      <c r="H21" s="9">
        <v>23</v>
      </c>
      <c r="I21" s="10">
        <v>476.69</v>
      </c>
      <c r="J21" s="9">
        <v>5</v>
      </c>
      <c r="K21" s="10">
        <v>495.64</v>
      </c>
      <c r="L21" s="10">
        <v>459.75</v>
      </c>
    </row>
    <row r="22" spans="2:12" ht="12.75">
      <c r="B22" s="5" t="s">
        <v>334</v>
      </c>
      <c r="C22" s="6" t="s">
        <v>335</v>
      </c>
      <c r="D22" s="7">
        <v>1788.93</v>
      </c>
      <c r="E22" s="8">
        <v>3.3030596</v>
      </c>
      <c r="F22" s="8">
        <v>10.047372</v>
      </c>
      <c r="G22" s="7">
        <v>1835.04</v>
      </c>
      <c r="H22" s="9">
        <v>19</v>
      </c>
      <c r="I22" s="10">
        <v>1737.08</v>
      </c>
      <c r="J22" s="9">
        <v>2</v>
      </c>
      <c r="K22" s="10">
        <v>1835.04</v>
      </c>
      <c r="L22" s="10">
        <v>1628.26</v>
      </c>
    </row>
    <row r="23" spans="2:12" ht="12.75">
      <c r="B23" s="5" t="s">
        <v>336</v>
      </c>
      <c r="C23" s="6" t="s">
        <v>337</v>
      </c>
      <c r="D23" s="7">
        <v>9839.53</v>
      </c>
      <c r="E23" s="8">
        <v>-3.224524</v>
      </c>
      <c r="F23" s="8">
        <v>-2.5566258</v>
      </c>
      <c r="G23" s="7">
        <v>10054.82</v>
      </c>
      <c r="H23" s="9">
        <v>1</v>
      </c>
      <c r="I23" s="10">
        <v>9683.07</v>
      </c>
      <c r="J23" s="9">
        <v>13</v>
      </c>
      <c r="K23" s="10">
        <v>10271.21</v>
      </c>
      <c r="L23" s="10">
        <v>9683.07</v>
      </c>
    </row>
    <row r="24" spans="2:12" ht="12.75">
      <c r="B24" s="5" t="s">
        <v>338</v>
      </c>
      <c r="C24" s="6" t="s">
        <v>339</v>
      </c>
      <c r="D24" s="7">
        <v>2221.49</v>
      </c>
      <c r="E24" s="8">
        <v>-4.8612423</v>
      </c>
      <c r="F24" s="8">
        <v>4.5776153</v>
      </c>
      <c r="G24" s="7">
        <v>2334.04</v>
      </c>
      <c r="H24" s="9">
        <v>1</v>
      </c>
      <c r="I24" s="10">
        <v>2220.64</v>
      </c>
      <c r="J24" s="9">
        <v>28</v>
      </c>
      <c r="K24" s="10">
        <v>2335</v>
      </c>
      <c r="L24" s="10">
        <v>2115.46</v>
      </c>
    </row>
    <row r="25" spans="2:12" ht="12.75">
      <c r="B25" s="5" t="s">
        <v>340</v>
      </c>
      <c r="C25" s="6" t="s">
        <v>341</v>
      </c>
      <c r="D25" s="7">
        <v>922.24</v>
      </c>
      <c r="E25" s="8">
        <v>3.7950716</v>
      </c>
      <c r="F25" s="8">
        <v>2.1442478</v>
      </c>
      <c r="G25" s="7">
        <v>922.24</v>
      </c>
      <c r="H25" s="9">
        <v>29</v>
      </c>
      <c r="I25" s="10">
        <v>882.38</v>
      </c>
      <c r="J25" s="9">
        <v>5</v>
      </c>
      <c r="K25" s="10">
        <v>922.24</v>
      </c>
      <c r="L25" s="10">
        <v>859.65</v>
      </c>
    </row>
    <row r="26" spans="2:12" ht="12.75">
      <c r="B26" s="5" t="s">
        <v>342</v>
      </c>
      <c r="C26" s="6" t="s">
        <v>343</v>
      </c>
      <c r="D26" s="7">
        <v>1882.17</v>
      </c>
      <c r="E26" s="8">
        <v>-3.046891</v>
      </c>
      <c r="F26" s="8">
        <v>0.35617647</v>
      </c>
      <c r="G26" s="7">
        <v>1944.28</v>
      </c>
      <c r="H26" s="9">
        <v>22</v>
      </c>
      <c r="I26" s="10">
        <v>1878.22</v>
      </c>
      <c r="J26" s="9">
        <v>7</v>
      </c>
      <c r="K26" s="10">
        <v>1944.28</v>
      </c>
      <c r="L26" s="10">
        <v>1878.22</v>
      </c>
    </row>
    <row r="27" spans="2:12" ht="12.75">
      <c r="B27" s="5" t="s">
        <v>344</v>
      </c>
      <c r="C27" s="6" t="s">
        <v>345</v>
      </c>
      <c r="D27" s="7">
        <v>1343.28</v>
      </c>
      <c r="E27" s="8">
        <v>-2.9008033</v>
      </c>
      <c r="F27" s="8">
        <v>-2.3892574</v>
      </c>
      <c r="G27" s="7">
        <v>1378.75</v>
      </c>
      <c r="H27" s="9">
        <v>1</v>
      </c>
      <c r="I27" s="10">
        <v>1343.28</v>
      </c>
      <c r="J27" s="9">
        <v>29</v>
      </c>
      <c r="K27" s="10">
        <v>1385.37</v>
      </c>
      <c r="L27" s="10">
        <v>1343.28</v>
      </c>
    </row>
    <row r="28" spans="2:12" ht="12.75">
      <c r="B28" s="5" t="s">
        <v>346</v>
      </c>
      <c r="C28" s="6" t="s">
        <v>347</v>
      </c>
      <c r="D28" s="7">
        <v>2727.54</v>
      </c>
      <c r="E28" s="8">
        <v>2.3106334</v>
      </c>
      <c r="F28" s="8">
        <v>7.64113</v>
      </c>
      <c r="G28" s="7">
        <v>2813.93</v>
      </c>
      <c r="H28" s="9">
        <v>26</v>
      </c>
      <c r="I28" s="10">
        <v>2656.63</v>
      </c>
      <c r="J28" s="9">
        <v>5</v>
      </c>
      <c r="K28" s="10">
        <v>2813.93</v>
      </c>
      <c r="L28" s="10">
        <v>2512.12</v>
      </c>
    </row>
    <row r="31" spans="1:12" ht="39" customHeight="1">
      <c r="B31" s="101" t="s">
        <v>348</v>
      </c>
      <c r="C31" s="102" t="s">
        <v>7</v>
      </c>
      <c r="D31" s="125" t="s">
        <v>40</v>
      </c>
      <c r="E31" s="125" t="s">
        <v>41</v>
      </c>
      <c r="F31" s="103" t="s">
        <v>54</v>
      </c>
      <c r="G31" s="101" t="s">
        <v>55</v>
      </c>
      <c r="H31" s="102" t="s">
        <v>8</v>
      </c>
      <c r="I31" s="102" t="s">
        <v>56</v>
      </c>
      <c r="J31" s="102" t="s">
        <v>8</v>
      </c>
      <c r="K31" s="102" t="s">
        <v>57</v>
      </c>
      <c r="L31" s="102" t="s">
        <v>58</v>
      </c>
    </row>
    <row r="32" spans="2:12" ht="12.75">
      <c r="B32" s="5" t="s">
        <v>349</v>
      </c>
      <c r="C32" s="6" t="s">
        <v>350</v>
      </c>
      <c r="D32" s="7">
        <v>11438.86</v>
      </c>
      <c r="E32" s="8">
        <v>0.9307062</v>
      </c>
      <c r="F32" s="8">
        <v>2.7031424</v>
      </c>
      <c r="G32" s="7">
        <v>11524.36</v>
      </c>
      <c r="H32" s="9">
        <v>26</v>
      </c>
      <c r="I32" s="10">
        <v>11064.9</v>
      </c>
      <c r="J32" s="9">
        <v>9</v>
      </c>
      <c r="K32" s="10">
        <v>11524.36</v>
      </c>
      <c r="L32" s="10">
        <v>11064.9</v>
      </c>
    </row>
    <row r="35" ht="12.75">
      <c r="B35" t="s">
        <v>351</v>
      </c>
    </row>
  </sheetData>
  <sheetProtection/>
  <mergeCells count="4">
    <mergeCell ref="B4:L4"/>
    <mergeCell ref="B3:L3"/>
    <mergeCell ref="B2:L2"/>
    <mergeCell ref="B1:L1"/>
  </mergeCells>
  <printOptions/>
  <pageMargins left="0.75" right="0.75" top="1" bottom="1" header="0.5" footer="0.5"/>
  <pageSetup fitToHeight="1" fitToWidth="1" horizontalDpi="600" verticalDpi="600" orientation="landscape" paperSize="9" scale="8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6" width="12.7109375" style="0" customWidth="1"/>
    <col min="7" max="7" width="11.421875" style="0" customWidth="1"/>
    <col min="8" max="8" width="11.7109375" style="0" customWidth="1"/>
  </cols>
  <sheetData>
    <row r="1" spans="2:12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s="3" customFormat="1" ht="15.75" customHeight="1">
      <c r="B3" s="154" t="s">
        <v>449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8" s="3" customFormat="1" ht="12.75" customHeight="1">
      <c r="B4" s="152" t="s">
        <v>1</v>
      </c>
      <c r="C4" s="203"/>
      <c r="D4" s="203"/>
      <c r="E4" s="203"/>
      <c r="F4" s="203"/>
      <c r="G4" s="75"/>
      <c r="H4" s="81"/>
    </row>
    <row r="5" spans="2:12" s="3" customFormat="1" ht="45.75" customHeight="1">
      <c r="B5" s="191" t="s">
        <v>168</v>
      </c>
      <c r="C5" s="191" t="s">
        <v>3</v>
      </c>
      <c r="D5" s="200" t="s">
        <v>158</v>
      </c>
      <c r="E5" s="201"/>
      <c r="F5" s="202"/>
      <c r="G5" s="200" t="s">
        <v>162</v>
      </c>
      <c r="H5" s="201"/>
      <c r="I5" s="200" t="s">
        <v>159</v>
      </c>
      <c r="J5" s="201"/>
      <c r="K5" s="200" t="s">
        <v>84</v>
      </c>
      <c r="L5" s="201"/>
    </row>
    <row r="6" spans="2:12" s="3" customFormat="1" ht="36.75" customHeight="1">
      <c r="B6" s="204"/>
      <c r="C6" s="204"/>
      <c r="D6" s="114" t="s">
        <v>5</v>
      </c>
      <c r="E6" s="115" t="s">
        <v>127</v>
      </c>
      <c r="F6" s="113" t="s">
        <v>147</v>
      </c>
      <c r="G6" s="114" t="s">
        <v>5</v>
      </c>
      <c r="H6" s="115" t="s">
        <v>127</v>
      </c>
      <c r="I6" s="114" t="s">
        <v>5</v>
      </c>
      <c r="J6" s="115" t="s">
        <v>127</v>
      </c>
      <c r="K6" s="114" t="s">
        <v>5</v>
      </c>
      <c r="L6" s="115" t="s">
        <v>127</v>
      </c>
    </row>
    <row r="7" spans="2:12" ht="12.75">
      <c r="B7" s="17" t="s">
        <v>302</v>
      </c>
      <c r="C7" s="31">
        <v>43</v>
      </c>
      <c r="D7" s="32">
        <v>70969</v>
      </c>
      <c r="E7" s="33">
        <v>157.4</v>
      </c>
      <c r="F7" s="33" t="s">
        <v>396</v>
      </c>
      <c r="G7" s="32">
        <v>0</v>
      </c>
      <c r="H7" s="33">
        <v>0</v>
      </c>
      <c r="I7" s="32">
        <v>24</v>
      </c>
      <c r="J7" s="33">
        <v>8.5</v>
      </c>
      <c r="K7" s="32">
        <v>478</v>
      </c>
      <c r="L7" s="33">
        <v>23.8</v>
      </c>
    </row>
    <row r="8" spans="2:12" ht="12.75">
      <c r="B8" s="17" t="s">
        <v>388</v>
      </c>
      <c r="C8" s="31">
        <v>42</v>
      </c>
      <c r="D8" s="32">
        <v>198795</v>
      </c>
      <c r="E8" s="33">
        <v>1782.7</v>
      </c>
      <c r="F8" s="33" t="s">
        <v>396</v>
      </c>
      <c r="G8" s="32" t="s">
        <v>441</v>
      </c>
      <c r="H8" s="33" t="s">
        <v>441</v>
      </c>
      <c r="I8" s="32">
        <v>0</v>
      </c>
      <c r="J8" s="33">
        <v>0</v>
      </c>
      <c r="K8" s="32">
        <v>0</v>
      </c>
      <c r="L8" s="33">
        <v>0</v>
      </c>
    </row>
    <row r="9" spans="2:12" ht="12.75">
      <c r="B9" s="17" t="s">
        <v>435</v>
      </c>
      <c r="C9" s="31">
        <v>43</v>
      </c>
      <c r="D9" s="32">
        <v>102183</v>
      </c>
      <c r="E9" s="33">
        <v>1242.6</v>
      </c>
      <c r="F9" s="33" t="s">
        <v>396</v>
      </c>
      <c r="G9" s="32" t="s">
        <v>441</v>
      </c>
      <c r="H9" s="33" t="s">
        <v>441</v>
      </c>
      <c r="I9" s="32" t="s">
        <v>441</v>
      </c>
      <c r="J9" s="33" t="s">
        <v>441</v>
      </c>
      <c r="K9" s="32" t="s">
        <v>441</v>
      </c>
      <c r="L9" s="33" t="s">
        <v>441</v>
      </c>
    </row>
    <row r="10" spans="1:12" ht="12.75">
      <c r="A10" s="93"/>
      <c r="B10" s="17" t="s">
        <v>314</v>
      </c>
      <c r="C10" s="31">
        <v>41</v>
      </c>
      <c r="D10" s="32">
        <v>6995</v>
      </c>
      <c r="E10" s="33">
        <v>4.9</v>
      </c>
      <c r="F10" s="33" t="s">
        <v>396</v>
      </c>
      <c r="G10" s="32">
        <v>0</v>
      </c>
      <c r="H10" s="33">
        <v>0</v>
      </c>
      <c r="I10" s="32">
        <v>0</v>
      </c>
      <c r="J10" s="33">
        <v>0</v>
      </c>
      <c r="K10" s="32">
        <v>0</v>
      </c>
      <c r="L10" s="33">
        <v>0</v>
      </c>
    </row>
    <row r="11" spans="2:12" ht="12.75">
      <c r="B11" s="17" t="s">
        <v>392</v>
      </c>
      <c r="C11" s="31">
        <v>43</v>
      </c>
      <c r="D11" s="32">
        <v>34</v>
      </c>
      <c r="E11" s="33">
        <v>0</v>
      </c>
      <c r="F11" s="33" t="s">
        <v>396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</row>
    <row r="12" spans="2:12" ht="12.75">
      <c r="B12" s="17" t="s">
        <v>357</v>
      </c>
      <c r="C12" s="31">
        <v>43</v>
      </c>
      <c r="D12" s="32">
        <v>463</v>
      </c>
      <c r="E12" s="33">
        <v>2.2</v>
      </c>
      <c r="F12" s="33" t="s">
        <v>396</v>
      </c>
      <c r="G12" s="32" t="s">
        <v>441</v>
      </c>
      <c r="H12" s="33" t="s">
        <v>441</v>
      </c>
      <c r="I12" s="32" t="s">
        <v>441</v>
      </c>
      <c r="J12" s="33" t="s">
        <v>441</v>
      </c>
      <c r="K12" s="32" t="s">
        <v>441</v>
      </c>
      <c r="L12" s="33" t="s">
        <v>441</v>
      </c>
    </row>
    <row r="13" spans="2:12" ht="12.75">
      <c r="B13" s="17" t="s">
        <v>316</v>
      </c>
      <c r="C13" s="31">
        <v>42</v>
      </c>
      <c r="D13" s="32">
        <v>0</v>
      </c>
      <c r="E13" s="33">
        <v>0</v>
      </c>
      <c r="F13" s="33" t="s">
        <v>396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</row>
    <row r="14" spans="2:12" ht="12.75">
      <c r="B14" s="17" t="s">
        <v>318</v>
      </c>
      <c r="C14" s="31">
        <v>43</v>
      </c>
      <c r="D14" s="32">
        <v>2028473</v>
      </c>
      <c r="E14" s="33">
        <v>17238.2</v>
      </c>
      <c r="F14" s="33" t="s">
        <v>396</v>
      </c>
      <c r="G14" s="32">
        <v>0</v>
      </c>
      <c r="H14" s="33">
        <v>0</v>
      </c>
      <c r="I14" s="32">
        <v>203870</v>
      </c>
      <c r="J14" s="33">
        <v>6952.6</v>
      </c>
      <c r="K14" s="32">
        <v>0</v>
      </c>
      <c r="L14" s="33">
        <v>0</v>
      </c>
    </row>
    <row r="15" spans="2:12" ht="12.75">
      <c r="B15" s="17" t="s">
        <v>397</v>
      </c>
      <c r="C15" s="31">
        <v>43</v>
      </c>
      <c r="D15" s="32">
        <v>750014</v>
      </c>
      <c r="E15" s="33">
        <v>7059.8</v>
      </c>
      <c r="F15" s="33" t="s">
        <v>396</v>
      </c>
      <c r="G15" s="32">
        <v>0</v>
      </c>
      <c r="H15" s="33">
        <v>0</v>
      </c>
      <c r="I15" s="32">
        <v>15</v>
      </c>
      <c r="J15" s="33">
        <v>3.9</v>
      </c>
      <c r="K15" s="32">
        <v>0</v>
      </c>
      <c r="L15" s="33">
        <v>0</v>
      </c>
    </row>
    <row r="16" spans="2:12" ht="12.75">
      <c r="B16" s="17" t="s">
        <v>330</v>
      </c>
      <c r="C16" s="31">
        <v>43</v>
      </c>
      <c r="D16" s="32">
        <v>104</v>
      </c>
      <c r="E16" s="33">
        <v>0.5</v>
      </c>
      <c r="F16" s="33" t="s">
        <v>396</v>
      </c>
      <c r="G16" s="32" t="s">
        <v>441</v>
      </c>
      <c r="H16" s="33" t="s">
        <v>441</v>
      </c>
      <c r="I16" s="32" t="s">
        <v>441</v>
      </c>
      <c r="J16" s="33" t="s">
        <v>441</v>
      </c>
      <c r="K16" s="32" t="s">
        <v>441</v>
      </c>
      <c r="L16" s="33" t="s">
        <v>441</v>
      </c>
    </row>
    <row r="17" spans="2:12" ht="12.75">
      <c r="B17" s="17" t="s">
        <v>366</v>
      </c>
      <c r="C17" s="31">
        <v>42</v>
      </c>
      <c r="D17" s="32">
        <v>0</v>
      </c>
      <c r="E17" s="33">
        <v>0</v>
      </c>
      <c r="F17" s="33" t="s">
        <v>396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</row>
    <row r="18" spans="2:12" ht="12.75">
      <c r="B18" s="17" t="s">
        <v>332</v>
      </c>
      <c r="C18" s="31">
        <v>43</v>
      </c>
      <c r="D18" s="32">
        <v>971210</v>
      </c>
      <c r="E18" s="33">
        <v>4796.9</v>
      </c>
      <c r="F18" s="33" t="s">
        <v>396</v>
      </c>
      <c r="G18" s="32">
        <v>8532</v>
      </c>
      <c r="H18" s="33">
        <v>67.3</v>
      </c>
      <c r="I18" s="32">
        <v>165</v>
      </c>
      <c r="J18" s="33">
        <v>91.7</v>
      </c>
      <c r="K18" s="32">
        <v>1301</v>
      </c>
      <c r="L18" s="33">
        <v>11.9</v>
      </c>
    </row>
    <row r="19" spans="2:12" ht="12.75">
      <c r="B19" s="17" t="s">
        <v>342</v>
      </c>
      <c r="C19" s="31">
        <v>43</v>
      </c>
      <c r="D19" s="32">
        <v>20090</v>
      </c>
      <c r="E19" s="33">
        <v>121.7</v>
      </c>
      <c r="F19" s="33" t="s">
        <v>396</v>
      </c>
      <c r="G19" s="32" t="s">
        <v>441</v>
      </c>
      <c r="H19" s="33" t="s">
        <v>441</v>
      </c>
      <c r="I19" s="32" t="s">
        <v>441</v>
      </c>
      <c r="J19" s="33" t="s">
        <v>441</v>
      </c>
      <c r="K19" s="32" t="s">
        <v>441</v>
      </c>
      <c r="L19" s="33" t="s">
        <v>441</v>
      </c>
    </row>
    <row r="20" spans="2:12" ht="12.75">
      <c r="B20" s="17" t="s">
        <v>344</v>
      </c>
      <c r="C20" s="31">
        <v>43</v>
      </c>
      <c r="D20" s="32">
        <v>15531</v>
      </c>
      <c r="E20" s="33">
        <v>70.6</v>
      </c>
      <c r="F20" s="33" t="s">
        <v>396</v>
      </c>
      <c r="G20" s="32" t="s">
        <v>441</v>
      </c>
      <c r="H20" s="33" t="s">
        <v>441</v>
      </c>
      <c r="I20" s="32" t="s">
        <v>441</v>
      </c>
      <c r="J20" s="33" t="s">
        <v>441</v>
      </c>
      <c r="K20" s="32" t="s">
        <v>441</v>
      </c>
      <c r="L20" s="33" t="s">
        <v>441</v>
      </c>
    </row>
    <row r="21" spans="2:12" ht="12.75">
      <c r="B21" s="17" t="s">
        <v>380</v>
      </c>
      <c r="C21" s="31">
        <v>43</v>
      </c>
      <c r="D21" s="32">
        <v>88301</v>
      </c>
      <c r="E21" s="33">
        <v>76.9</v>
      </c>
      <c r="F21" s="33" t="s">
        <v>396</v>
      </c>
      <c r="G21" s="32">
        <v>0</v>
      </c>
      <c r="H21" s="33">
        <v>0</v>
      </c>
      <c r="I21" s="32">
        <v>1</v>
      </c>
      <c r="J21" s="33">
        <v>0.2</v>
      </c>
      <c r="K21" s="32">
        <v>0</v>
      </c>
      <c r="L21" s="33">
        <v>0</v>
      </c>
    </row>
    <row r="22" spans="2:12" ht="12.75">
      <c r="B22" s="17" t="s">
        <v>346</v>
      </c>
      <c r="C22" s="31">
        <v>43</v>
      </c>
      <c r="D22" s="32">
        <v>0</v>
      </c>
      <c r="E22" s="33">
        <v>0</v>
      </c>
      <c r="F22" s="33" t="s">
        <v>396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</row>
    <row r="23" spans="2:12" ht="12.75">
      <c r="B23" s="17" t="s">
        <v>433</v>
      </c>
      <c r="C23" s="31" t="s">
        <v>88</v>
      </c>
      <c r="D23" s="32">
        <v>4253162</v>
      </c>
      <c r="E23" s="33">
        <v>32554.3</v>
      </c>
      <c r="F23" s="33" t="s">
        <v>88</v>
      </c>
      <c r="G23" s="32">
        <v>8532</v>
      </c>
      <c r="H23" s="33">
        <v>67.3</v>
      </c>
      <c r="I23" s="32">
        <v>204075</v>
      </c>
      <c r="J23" s="33">
        <v>7057</v>
      </c>
      <c r="K23" s="32">
        <v>1779</v>
      </c>
      <c r="L23" s="33">
        <v>35.7</v>
      </c>
    </row>
    <row r="26" spans="1:12" ht="45.75" customHeight="1">
      <c r="B26" s="191" t="s">
        <v>348</v>
      </c>
      <c r="C26" s="191" t="s">
        <v>3</v>
      </c>
      <c r="D26" s="200" t="s">
        <v>158</v>
      </c>
      <c r="E26" s="201" t="s">
        <v>88</v>
      </c>
      <c r="F26" s="202" t="s">
        <v>88</v>
      </c>
      <c r="G26" s="200" t="s">
        <v>162</v>
      </c>
      <c r="H26" s="201" t="s">
        <v>88</v>
      </c>
      <c r="I26" s="200" t="s">
        <v>159</v>
      </c>
      <c r="J26" s="201" t="s">
        <v>88</v>
      </c>
      <c r="K26" s="200" t="s">
        <v>84</v>
      </c>
      <c r="L26" s="201" t="s">
        <v>88</v>
      </c>
    </row>
    <row r="27" spans="1:12" ht="36.75" customHeight="1">
      <c r="B27" s="204" t="s">
        <v>348</v>
      </c>
      <c r="C27" s="204" t="s">
        <v>88</v>
      </c>
      <c r="D27" s="114" t="s">
        <v>5</v>
      </c>
      <c r="E27" s="115" t="s">
        <v>127</v>
      </c>
      <c r="F27" s="113" t="s">
        <v>147</v>
      </c>
      <c r="G27" s="114" t="s">
        <v>5</v>
      </c>
      <c r="H27" s="115" t="s">
        <v>127</v>
      </c>
      <c r="I27" s="114" t="s">
        <v>5</v>
      </c>
      <c r="J27" s="115" t="s">
        <v>127</v>
      </c>
      <c r="K27" s="114" t="s">
        <v>5</v>
      </c>
      <c r="L27" s="115" t="s">
        <v>127</v>
      </c>
    </row>
    <row r="28" spans="2:12" ht="12.75">
      <c r="B28" s="17" t="s">
        <v>349</v>
      </c>
      <c r="C28" s="31">
        <v>42</v>
      </c>
      <c r="D28" s="32">
        <v>145000</v>
      </c>
      <c r="E28" s="33">
        <v>702</v>
      </c>
      <c r="F28" s="33" t="s">
        <v>396</v>
      </c>
      <c r="G28" s="32">
        <v>9883</v>
      </c>
      <c r="H28" s="33">
        <v>62</v>
      </c>
      <c r="I28" s="32">
        <v>7</v>
      </c>
      <c r="J28" s="33">
        <v>17</v>
      </c>
      <c r="K28" s="32">
        <v>414</v>
      </c>
      <c r="L28" s="33">
        <v>1618</v>
      </c>
    </row>
    <row r="29" spans="2:12" ht="12.75">
      <c r="B29" s="17" t="s">
        <v>433</v>
      </c>
      <c r="C29" s="31" t="s">
        <v>88</v>
      </c>
      <c r="D29" s="32">
        <v>145000</v>
      </c>
      <c r="E29" s="33">
        <v>702</v>
      </c>
      <c r="F29" s="33" t="s">
        <v>88</v>
      </c>
      <c r="G29" s="32">
        <v>9883</v>
      </c>
      <c r="H29" s="33">
        <v>62</v>
      </c>
      <c r="I29" s="32">
        <v>7</v>
      </c>
      <c r="J29" s="33">
        <v>17</v>
      </c>
      <c r="K29" s="32">
        <v>414</v>
      </c>
      <c r="L29" s="33">
        <v>1618</v>
      </c>
    </row>
    <row r="31" ht="12.75">
      <c r="B31" t="s">
        <v>351</v>
      </c>
    </row>
  </sheetData>
  <sheetProtection/>
  <mergeCells count="16">
    <mergeCell ref="B1:L1"/>
    <mergeCell ref="B2:L2"/>
    <mergeCell ref="B3:L3"/>
    <mergeCell ref="I5:J5"/>
    <mergeCell ref="K5:L5"/>
    <mergeCell ref="B4:F4"/>
    <mergeCell ref="D5:F5"/>
    <mergeCell ref="G5:H5"/>
    <mergeCell ref="B5:B6"/>
    <mergeCell ref="C5:C6"/>
    <mergeCell ref="I26:J26"/>
    <mergeCell ref="K26:L26"/>
    <mergeCell ref="D26:F26"/>
    <mergeCell ref="G26:H26"/>
    <mergeCell ref="B26:B27"/>
    <mergeCell ref="C26:C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78" customWidth="1"/>
    <col min="2" max="3" width="24.8515625" style="78" customWidth="1"/>
    <col min="4" max="4" width="9.8515625" style="78" customWidth="1"/>
    <col min="5" max="11" width="12.7109375" style="78" customWidth="1"/>
    <col min="12" max="12" width="14.00390625" style="78" customWidth="1"/>
    <col min="13" max="13" width="11.7109375" style="78" customWidth="1"/>
    <col min="14" max="16384" width="11.421875" style="78" customWidth="1"/>
  </cols>
  <sheetData>
    <row r="1" spans="2:13" s="77" customFormat="1" ht="33.75" customHeight="1">
      <c r="B1" s="185" t="s">
        <v>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37"/>
    </row>
    <row r="2" spans="2:13" ht="18" customHeight="1">
      <c r="B2" s="187" t="s">
        <v>300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38"/>
    </row>
    <row r="3" spans="2:13" ht="15.75" customHeight="1">
      <c r="B3" s="189" t="s">
        <v>450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8"/>
    </row>
    <row r="4" spans="2:13" ht="12.75" customHeight="1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3"/>
    </row>
    <row r="5" spans="2:13" ht="45.75" customHeight="1">
      <c r="B5" s="191" t="s">
        <v>168</v>
      </c>
      <c r="C5" s="194" t="s">
        <v>154</v>
      </c>
      <c r="D5" s="195"/>
      <c r="E5" s="195"/>
      <c r="F5" s="195"/>
      <c r="G5" s="195"/>
      <c r="H5" s="195"/>
      <c r="I5" s="195"/>
      <c r="J5" s="195"/>
      <c r="K5" s="195"/>
      <c r="L5" s="195"/>
      <c r="M5" s="84"/>
    </row>
    <row r="6" spans="2:12" ht="36.75" customHeight="1">
      <c r="B6" s="192"/>
      <c r="C6" s="196" t="s">
        <v>95</v>
      </c>
      <c r="D6" s="197"/>
      <c r="E6" s="196" t="s">
        <v>96</v>
      </c>
      <c r="F6" s="197"/>
      <c r="G6" s="198" t="s">
        <v>97</v>
      </c>
      <c r="H6" s="199"/>
      <c r="I6" s="196" t="s">
        <v>98</v>
      </c>
      <c r="J6" s="197"/>
      <c r="K6" s="196" t="s">
        <v>99</v>
      </c>
      <c r="L6" s="197"/>
    </row>
    <row r="7" spans="2:12" ht="24">
      <c r="B7" s="193"/>
      <c r="C7" s="111" t="s">
        <v>5</v>
      </c>
      <c r="D7" s="111" t="s">
        <v>127</v>
      </c>
      <c r="E7" s="111" t="s">
        <v>5</v>
      </c>
      <c r="F7" s="111" t="s">
        <v>127</v>
      </c>
      <c r="G7" s="111" t="s">
        <v>5</v>
      </c>
      <c r="H7" s="111" t="s">
        <v>127</v>
      </c>
      <c r="I7" s="111" t="s">
        <v>5</v>
      </c>
      <c r="J7" s="111" t="s">
        <v>127</v>
      </c>
      <c r="K7" s="111" t="s">
        <v>5</v>
      </c>
      <c r="L7" s="111" t="s">
        <v>127</v>
      </c>
    </row>
    <row r="8" spans="2:12" ht="12.75">
      <c r="B8" s="85" t="s">
        <v>302</v>
      </c>
      <c r="C8" s="30">
        <v>619</v>
      </c>
      <c r="D8" s="27">
        <v>1.2</v>
      </c>
      <c r="E8" s="30">
        <v>2510</v>
      </c>
      <c r="F8" s="27">
        <v>5.7</v>
      </c>
      <c r="G8" s="30">
        <v>58</v>
      </c>
      <c r="H8" s="27">
        <v>0.5</v>
      </c>
      <c r="I8" s="30">
        <v>147</v>
      </c>
      <c r="J8" s="27">
        <v>146.6</v>
      </c>
      <c r="K8" s="30">
        <v>16</v>
      </c>
      <c r="L8" s="27">
        <v>0</v>
      </c>
    </row>
    <row r="9" spans="2:12" ht="12.75">
      <c r="B9" s="85" t="s">
        <v>388</v>
      </c>
      <c r="C9" s="30">
        <v>5285</v>
      </c>
      <c r="D9" s="27">
        <v>17.4</v>
      </c>
      <c r="E9" s="30">
        <v>15247</v>
      </c>
      <c r="F9" s="27">
        <v>0</v>
      </c>
      <c r="G9" s="30">
        <v>0</v>
      </c>
      <c r="H9" s="27">
        <v>0</v>
      </c>
      <c r="I9" s="30">
        <v>989</v>
      </c>
      <c r="J9" s="27">
        <v>988.7</v>
      </c>
      <c r="K9" s="30">
        <v>105</v>
      </c>
      <c r="L9" s="27">
        <v>0.3</v>
      </c>
    </row>
    <row r="10" spans="2:12" ht="12.75">
      <c r="B10" s="85" t="s">
        <v>314</v>
      </c>
      <c r="C10" s="30">
        <v>0</v>
      </c>
      <c r="D10" s="27">
        <v>0</v>
      </c>
      <c r="E10" s="30">
        <v>0</v>
      </c>
      <c r="F10" s="27">
        <v>0</v>
      </c>
      <c r="G10" s="30">
        <v>0</v>
      </c>
      <c r="H10" s="27">
        <v>0</v>
      </c>
      <c r="I10" s="30">
        <v>0</v>
      </c>
      <c r="J10" s="27">
        <v>0</v>
      </c>
      <c r="K10" s="30">
        <v>0</v>
      </c>
      <c r="L10" s="27">
        <v>0</v>
      </c>
    </row>
    <row r="11" spans="2:12" ht="12.75">
      <c r="B11" s="85" t="s">
        <v>392</v>
      </c>
      <c r="C11" s="30">
        <v>0</v>
      </c>
      <c r="D11" s="27">
        <v>0</v>
      </c>
      <c r="E11" s="30">
        <v>0</v>
      </c>
      <c r="F11" s="27">
        <v>0</v>
      </c>
      <c r="G11" s="30">
        <v>0</v>
      </c>
      <c r="H11" s="27">
        <v>0</v>
      </c>
      <c r="I11" s="30">
        <v>0</v>
      </c>
      <c r="J11" s="27">
        <v>0</v>
      </c>
      <c r="K11" s="30">
        <v>0</v>
      </c>
      <c r="L11" s="27">
        <v>0</v>
      </c>
    </row>
    <row r="12" spans="2:12" ht="12.75">
      <c r="B12" s="85" t="s">
        <v>357</v>
      </c>
      <c r="C12" s="30">
        <v>0</v>
      </c>
      <c r="D12" s="27">
        <v>0</v>
      </c>
      <c r="E12" s="30">
        <v>0</v>
      </c>
      <c r="F12" s="27">
        <v>0</v>
      </c>
      <c r="G12" s="30">
        <v>0</v>
      </c>
      <c r="H12" s="27">
        <v>0</v>
      </c>
      <c r="I12" s="30">
        <v>0</v>
      </c>
      <c r="J12" s="27">
        <v>0</v>
      </c>
      <c r="K12" s="30">
        <v>0</v>
      </c>
      <c r="L12" s="27">
        <v>0</v>
      </c>
    </row>
    <row r="13" spans="2:12" ht="12.75">
      <c r="B13" s="85" t="s">
        <v>316</v>
      </c>
      <c r="C13" s="30">
        <v>0</v>
      </c>
      <c r="D13" s="27">
        <v>0</v>
      </c>
      <c r="E13" s="30">
        <v>0</v>
      </c>
      <c r="F13" s="27">
        <v>0</v>
      </c>
      <c r="G13" s="30">
        <v>0</v>
      </c>
      <c r="H13" s="27">
        <v>0</v>
      </c>
      <c r="I13" s="30">
        <v>0</v>
      </c>
      <c r="J13" s="27">
        <v>0</v>
      </c>
      <c r="K13" s="30">
        <v>0</v>
      </c>
      <c r="L13" s="27">
        <v>0</v>
      </c>
    </row>
    <row r="14" spans="2:13" ht="12.75">
      <c r="B14" s="85" t="s">
        <v>318</v>
      </c>
      <c r="C14" s="30">
        <v>37765</v>
      </c>
      <c r="D14" s="27">
        <v>271</v>
      </c>
      <c r="E14" s="30">
        <v>48626</v>
      </c>
      <c r="F14" s="27">
        <v>1365.7</v>
      </c>
      <c r="G14" s="30">
        <v>4768</v>
      </c>
      <c r="H14" s="27">
        <v>104.2</v>
      </c>
      <c r="I14" s="30">
        <v>13094</v>
      </c>
      <c r="J14" s="27">
        <v>13094.4</v>
      </c>
      <c r="K14" s="30">
        <v>2771</v>
      </c>
      <c r="L14" s="27">
        <v>19.3</v>
      </c>
      <c r="M14" s="80"/>
    </row>
    <row r="15" spans="2:12" ht="12.75">
      <c r="B15" s="85" t="s">
        <v>397</v>
      </c>
      <c r="C15" s="30">
        <v>0</v>
      </c>
      <c r="D15" s="27">
        <v>0</v>
      </c>
      <c r="E15" s="30">
        <v>0</v>
      </c>
      <c r="F15" s="27">
        <v>0</v>
      </c>
      <c r="G15" s="30">
        <v>0</v>
      </c>
      <c r="H15" s="27">
        <v>0</v>
      </c>
      <c r="I15" s="30">
        <v>0</v>
      </c>
      <c r="J15" s="27">
        <v>0</v>
      </c>
      <c r="K15" s="30">
        <v>0</v>
      </c>
      <c r="L15" s="27">
        <v>0</v>
      </c>
    </row>
    <row r="16" spans="2:12" ht="12.75">
      <c r="B16" s="85" t="s">
        <v>330</v>
      </c>
      <c r="C16" s="30">
        <v>84</v>
      </c>
      <c r="D16" s="27">
        <v>0</v>
      </c>
      <c r="E16" s="30">
        <v>0</v>
      </c>
      <c r="F16" s="27">
        <v>0</v>
      </c>
      <c r="G16" s="30">
        <v>2</v>
      </c>
      <c r="H16" s="27">
        <v>0.2</v>
      </c>
      <c r="I16" s="30">
        <v>0</v>
      </c>
      <c r="J16" s="27">
        <v>0.3</v>
      </c>
      <c r="K16" s="30">
        <v>0</v>
      </c>
      <c r="L16" s="27">
        <v>0</v>
      </c>
    </row>
    <row r="17" spans="2:12" ht="12.75">
      <c r="B17" s="85" t="s">
        <v>366</v>
      </c>
      <c r="C17" s="30">
        <v>0</v>
      </c>
      <c r="D17" s="27">
        <v>0</v>
      </c>
      <c r="E17" s="30">
        <v>0</v>
      </c>
      <c r="F17" s="27">
        <v>0</v>
      </c>
      <c r="G17" s="30">
        <v>0</v>
      </c>
      <c r="H17" s="27">
        <v>0</v>
      </c>
      <c r="I17" s="30">
        <v>0</v>
      </c>
      <c r="J17" s="27">
        <v>0</v>
      </c>
      <c r="K17" s="30">
        <v>0</v>
      </c>
      <c r="L17" s="27">
        <v>0</v>
      </c>
    </row>
    <row r="18" spans="2:12" ht="12.75">
      <c r="B18" s="85" t="s">
        <v>332</v>
      </c>
      <c r="C18" s="30">
        <v>21929</v>
      </c>
      <c r="D18" s="27">
        <v>47.7</v>
      </c>
      <c r="E18" s="30">
        <v>40344</v>
      </c>
      <c r="F18" s="27">
        <v>611.1</v>
      </c>
      <c r="G18" s="30">
        <v>0</v>
      </c>
      <c r="H18" s="27">
        <v>0</v>
      </c>
      <c r="I18" s="30">
        <v>4138</v>
      </c>
      <c r="J18" s="27">
        <v>4137.7</v>
      </c>
      <c r="K18" s="30">
        <v>470</v>
      </c>
      <c r="L18" s="27">
        <v>0.5</v>
      </c>
    </row>
    <row r="19" spans="2:12" ht="12.75">
      <c r="B19" s="85" t="s">
        <v>342</v>
      </c>
      <c r="C19" s="30">
        <v>906</v>
      </c>
      <c r="D19" s="27">
        <v>3.2</v>
      </c>
      <c r="E19" s="30">
        <v>379</v>
      </c>
      <c r="F19" s="27">
        <v>1.3</v>
      </c>
      <c r="G19" s="30">
        <v>0</v>
      </c>
      <c r="H19" s="27">
        <v>0</v>
      </c>
      <c r="I19" s="30">
        <v>117</v>
      </c>
      <c r="J19" s="27">
        <v>117.3</v>
      </c>
      <c r="K19" s="30">
        <v>0</v>
      </c>
      <c r="L19" s="27">
        <v>0</v>
      </c>
    </row>
    <row r="20" spans="2:12" ht="12.75">
      <c r="B20" s="85" t="s">
        <v>344</v>
      </c>
      <c r="C20" s="30">
        <v>1435</v>
      </c>
      <c r="D20" s="27">
        <v>4.3</v>
      </c>
      <c r="E20" s="30">
        <v>117</v>
      </c>
      <c r="F20" s="27">
        <v>0.1</v>
      </c>
      <c r="G20" s="30">
        <v>98</v>
      </c>
      <c r="H20" s="27">
        <v>0</v>
      </c>
      <c r="I20" s="30">
        <v>65</v>
      </c>
      <c r="J20" s="27">
        <v>64.6</v>
      </c>
      <c r="K20" s="30">
        <v>328</v>
      </c>
      <c r="L20" s="27">
        <v>1.5</v>
      </c>
    </row>
    <row r="21" spans="2:12" ht="12.75">
      <c r="B21" s="85" t="s">
        <v>380</v>
      </c>
      <c r="C21" s="30">
        <v>1520</v>
      </c>
      <c r="D21" s="27">
        <v>0.7</v>
      </c>
      <c r="E21" s="30">
        <v>2280</v>
      </c>
      <c r="F21" s="27">
        <v>1.8</v>
      </c>
      <c r="G21" s="30">
        <v>0</v>
      </c>
      <c r="H21" s="27">
        <v>0</v>
      </c>
      <c r="I21" s="30">
        <v>74</v>
      </c>
      <c r="J21" s="27">
        <v>74.4</v>
      </c>
      <c r="K21" s="30">
        <v>0</v>
      </c>
      <c r="L21" s="27">
        <v>0</v>
      </c>
    </row>
    <row r="22" spans="2:12" ht="12.75">
      <c r="B22" s="85" t="s">
        <v>346</v>
      </c>
      <c r="C22" s="30">
        <v>0</v>
      </c>
      <c r="D22" s="27">
        <v>0</v>
      </c>
      <c r="E22" s="30">
        <v>0</v>
      </c>
      <c r="F22" s="27">
        <v>0</v>
      </c>
      <c r="G22" s="30">
        <v>0</v>
      </c>
      <c r="H22" s="27">
        <v>0</v>
      </c>
      <c r="I22" s="30">
        <v>0</v>
      </c>
      <c r="J22" s="27">
        <v>0</v>
      </c>
      <c r="K22" s="30">
        <v>0</v>
      </c>
      <c r="L22" s="27">
        <v>0</v>
      </c>
    </row>
    <row r="23" spans="2:12" ht="12.75">
      <c r="B23" s="85" t="s">
        <v>433</v>
      </c>
      <c r="C23" s="30">
        <v>69543</v>
      </c>
      <c r="D23" s="27">
        <v>345.4</v>
      </c>
      <c r="E23" s="30">
        <v>109503</v>
      </c>
      <c r="F23" s="27">
        <v>1985.7</v>
      </c>
      <c r="G23" s="30">
        <v>4926</v>
      </c>
      <c r="H23" s="27">
        <v>104.9</v>
      </c>
      <c r="I23" s="30">
        <v>18624</v>
      </c>
      <c r="J23" s="27">
        <v>18623.9</v>
      </c>
      <c r="K23" s="30">
        <v>3690</v>
      </c>
      <c r="L23" s="27">
        <v>21.5</v>
      </c>
    </row>
    <row r="26" spans="1:13" ht="45.75" customHeight="1">
      <c r="A26"/>
      <c r="B26" s="191" t="s">
        <v>348</v>
      </c>
      <c r="C26" s="194" t="s">
        <v>154</v>
      </c>
      <c r="D26" s="195" t="s">
        <v>88</v>
      </c>
      <c r="E26" s="195" t="s">
        <v>88</v>
      </c>
      <c r="F26" s="195" t="s">
        <v>88</v>
      </c>
      <c r="G26" s="195" t="s">
        <v>88</v>
      </c>
      <c r="H26" s="195" t="s">
        <v>88</v>
      </c>
      <c r="I26" s="195" t="s">
        <v>88</v>
      </c>
      <c r="J26" s="195" t="s">
        <v>88</v>
      </c>
      <c r="K26" s="195" t="s">
        <v>88</v>
      </c>
      <c r="L26" s="195" t="s">
        <v>88</v>
      </c>
      <c r="M26" s="84" t="s">
        <v>88</v>
      </c>
    </row>
    <row r="27" spans="1:13" ht="36.75" customHeight="1">
      <c r="A27"/>
      <c r="B27" s="192" t="s">
        <v>348</v>
      </c>
      <c r="C27" s="196" t="s">
        <v>95</v>
      </c>
      <c r="D27" s="197" t="s">
        <v>88</v>
      </c>
      <c r="E27" s="196" t="s">
        <v>96</v>
      </c>
      <c r="F27" s="197" t="s">
        <v>88</v>
      </c>
      <c r="G27" s="198" t="s">
        <v>97</v>
      </c>
      <c r="H27" s="199" t="s">
        <v>88</v>
      </c>
      <c r="I27" s="196" t="s">
        <v>98</v>
      </c>
      <c r="J27" s="197" t="s">
        <v>88</v>
      </c>
      <c r="K27" s="196" t="s">
        <v>99</v>
      </c>
      <c r="L27" s="197" t="s">
        <v>88</v>
      </c>
      <c r="M27"/>
    </row>
    <row r="28" spans="1:13" ht="24" customHeight="1">
      <c r="A28"/>
      <c r="B28" s="193" t="s">
        <v>348</v>
      </c>
      <c r="C28" s="111" t="s">
        <v>5</v>
      </c>
      <c r="D28" s="111" t="s">
        <v>127</v>
      </c>
      <c r="E28" s="111" t="s">
        <v>5</v>
      </c>
      <c r="F28" s="111" t="s">
        <v>127</v>
      </c>
      <c r="G28" s="111" t="s">
        <v>5</v>
      </c>
      <c r="H28" s="111" t="s">
        <v>127</v>
      </c>
      <c r="I28" s="111" t="s">
        <v>5</v>
      </c>
      <c r="J28" s="111" t="s">
        <v>127</v>
      </c>
      <c r="K28" s="111" t="s">
        <v>5</v>
      </c>
      <c r="L28" s="111" t="s">
        <v>127</v>
      </c>
      <c r="M28"/>
    </row>
    <row r="29" spans="2:12" ht="12.75">
      <c r="B29" s="85" t="s">
        <v>349</v>
      </c>
      <c r="C29" s="30">
        <v>4517</v>
      </c>
      <c r="D29" s="27">
        <v>20</v>
      </c>
      <c r="E29" s="30">
        <v>13290</v>
      </c>
      <c r="F29" s="27">
        <v>178</v>
      </c>
      <c r="G29" s="30">
        <v>152</v>
      </c>
      <c r="H29" s="27">
        <v>2.7</v>
      </c>
      <c r="I29" s="30">
        <v>499</v>
      </c>
      <c r="J29" s="27">
        <v>499</v>
      </c>
      <c r="K29" s="30">
        <v>218</v>
      </c>
      <c r="L29" s="27">
        <v>3.7</v>
      </c>
    </row>
    <row r="30" spans="2:12" ht="12.75">
      <c r="B30" s="85" t="s">
        <v>433</v>
      </c>
      <c r="C30" s="30">
        <v>4517</v>
      </c>
      <c r="D30" s="27">
        <v>20</v>
      </c>
      <c r="E30" s="30">
        <v>13290</v>
      </c>
      <c r="F30" s="27">
        <v>178</v>
      </c>
      <c r="G30" s="30">
        <v>152</v>
      </c>
      <c r="H30" s="27">
        <v>2.7</v>
      </c>
      <c r="I30" s="30">
        <v>499</v>
      </c>
      <c r="J30" s="27">
        <v>499</v>
      </c>
      <c r="K30" s="30">
        <v>218</v>
      </c>
      <c r="L30" s="27">
        <v>3.7</v>
      </c>
    </row>
    <row r="32" ht="12.75">
      <c r="B32" t="s">
        <v>351</v>
      </c>
    </row>
  </sheetData>
  <sheetProtection/>
  <mergeCells count="17">
    <mergeCell ref="I6:J6"/>
    <mergeCell ref="K6:L6"/>
    <mergeCell ref="B1:L1"/>
    <mergeCell ref="B2:L2"/>
    <mergeCell ref="B3:L3"/>
    <mergeCell ref="B5:B7"/>
    <mergeCell ref="C5:L5"/>
    <mergeCell ref="C6:D6"/>
    <mergeCell ref="E6:F6"/>
    <mergeCell ref="G6:H6"/>
    <mergeCell ref="B26:B28"/>
    <mergeCell ref="C26:L26"/>
    <mergeCell ref="I27:J27"/>
    <mergeCell ref="K27:L27"/>
    <mergeCell ref="C27:D27"/>
    <mergeCell ref="E27:F27"/>
    <mergeCell ref="G27:H27"/>
  </mergeCells>
  <printOptions/>
  <pageMargins left="0.75" right="0.75" top="1" bottom="1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6" width="12.7109375" style="0" customWidth="1"/>
    <col min="7" max="7" width="9.8515625" style="0" customWidth="1"/>
    <col min="8" max="8" width="11.7109375" style="0" customWidth="1"/>
  </cols>
  <sheetData>
    <row r="1" spans="2:12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s="3" customFormat="1" ht="15.75" customHeight="1">
      <c r="B3" s="154" t="s">
        <v>451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8" s="3" customFormat="1" ht="12.75" customHeight="1">
      <c r="B4" s="74" t="s">
        <v>1</v>
      </c>
      <c r="C4" s="74"/>
      <c r="D4" s="74"/>
      <c r="E4" s="74"/>
      <c r="F4" s="74"/>
      <c r="G4" s="74"/>
      <c r="H4" s="81"/>
    </row>
    <row r="5" spans="2:12" s="3" customFormat="1" ht="45.75" customHeight="1">
      <c r="B5" s="191" t="s">
        <v>168</v>
      </c>
      <c r="C5" s="191" t="s">
        <v>3</v>
      </c>
      <c r="D5" s="200" t="s">
        <v>158</v>
      </c>
      <c r="E5" s="201"/>
      <c r="F5" s="202"/>
      <c r="G5" s="200" t="s">
        <v>162</v>
      </c>
      <c r="H5" s="201"/>
      <c r="I5" s="200" t="s">
        <v>159</v>
      </c>
      <c r="J5" s="201"/>
      <c r="K5" s="200" t="s">
        <v>84</v>
      </c>
      <c r="L5" s="201"/>
    </row>
    <row r="6" spans="2:12" s="3" customFormat="1" ht="24">
      <c r="B6" s="204"/>
      <c r="C6" s="204"/>
      <c r="D6" s="114" t="s">
        <v>5</v>
      </c>
      <c r="E6" s="115" t="s">
        <v>127</v>
      </c>
      <c r="F6" s="113" t="s">
        <v>43</v>
      </c>
      <c r="G6" s="114" t="s">
        <v>5</v>
      </c>
      <c r="H6" s="115" t="s">
        <v>127</v>
      </c>
      <c r="I6" s="114" t="s">
        <v>5</v>
      </c>
      <c r="J6" s="115" t="s">
        <v>127</v>
      </c>
      <c r="K6" s="114" t="s">
        <v>5</v>
      </c>
      <c r="L6" s="115" t="s">
        <v>127</v>
      </c>
    </row>
    <row r="7" spans="2:12" ht="12.75">
      <c r="B7" s="17" t="s">
        <v>302</v>
      </c>
      <c r="C7" s="31">
        <v>43</v>
      </c>
      <c r="D7" s="32">
        <v>1772345</v>
      </c>
      <c r="E7" s="33">
        <v>4207.2</v>
      </c>
      <c r="F7" s="36" t="s">
        <v>396</v>
      </c>
      <c r="G7" s="32">
        <v>0</v>
      </c>
      <c r="H7" s="33">
        <v>0</v>
      </c>
      <c r="I7" s="32">
        <v>700</v>
      </c>
      <c r="J7" s="33">
        <v>630</v>
      </c>
      <c r="K7" s="32">
        <v>7684</v>
      </c>
      <c r="L7" s="33">
        <v>2222.2</v>
      </c>
    </row>
    <row r="8" spans="2:12" ht="12.75">
      <c r="B8" s="17" t="s">
        <v>388</v>
      </c>
      <c r="C8" s="31">
        <v>42</v>
      </c>
      <c r="D8" s="32">
        <v>5717139</v>
      </c>
      <c r="E8" s="33">
        <v>45812.1</v>
      </c>
      <c r="F8" s="36" t="s">
        <v>396</v>
      </c>
      <c r="G8" s="32" t="s">
        <v>441</v>
      </c>
      <c r="H8" s="33" t="s">
        <v>441</v>
      </c>
      <c r="I8" s="32">
        <v>5868</v>
      </c>
      <c r="J8" s="33">
        <v>2304</v>
      </c>
      <c r="K8" s="32">
        <v>0</v>
      </c>
      <c r="L8" s="33">
        <v>0</v>
      </c>
    </row>
    <row r="9" spans="2:12" ht="12.75">
      <c r="B9" s="17" t="s">
        <v>435</v>
      </c>
      <c r="C9" s="31">
        <v>43</v>
      </c>
      <c r="D9" s="32">
        <v>317922</v>
      </c>
      <c r="E9" s="33">
        <v>3108.3</v>
      </c>
      <c r="F9" s="36" t="s">
        <v>396</v>
      </c>
      <c r="G9" s="32" t="s">
        <v>441</v>
      </c>
      <c r="H9" s="33" t="s">
        <v>441</v>
      </c>
      <c r="I9" s="32" t="s">
        <v>441</v>
      </c>
      <c r="J9" s="33" t="s">
        <v>441</v>
      </c>
      <c r="K9" s="32" t="s">
        <v>441</v>
      </c>
      <c r="L9" s="33" t="s">
        <v>441</v>
      </c>
    </row>
    <row r="10" spans="2:12" ht="12.75">
      <c r="B10" s="17" t="s">
        <v>314</v>
      </c>
      <c r="C10" s="31">
        <v>41</v>
      </c>
      <c r="D10" s="32">
        <v>303803</v>
      </c>
      <c r="E10" s="33">
        <v>441.9</v>
      </c>
      <c r="F10" s="36" t="s">
        <v>396</v>
      </c>
      <c r="G10" s="32">
        <v>0</v>
      </c>
      <c r="H10" s="33">
        <v>0</v>
      </c>
      <c r="I10" s="32">
        <v>40</v>
      </c>
      <c r="J10" s="33">
        <v>79</v>
      </c>
      <c r="K10" s="32">
        <v>721</v>
      </c>
      <c r="L10" s="33">
        <v>106.2</v>
      </c>
    </row>
    <row r="11" spans="2:12" ht="12.75">
      <c r="B11" s="17" t="s">
        <v>392</v>
      </c>
      <c r="C11" s="31">
        <v>43</v>
      </c>
      <c r="D11" s="32">
        <v>253842</v>
      </c>
      <c r="E11" s="33">
        <v>1287.3</v>
      </c>
      <c r="F11" s="36" t="s">
        <v>396</v>
      </c>
      <c r="G11" s="32">
        <v>0</v>
      </c>
      <c r="H11" s="33">
        <v>0</v>
      </c>
      <c r="I11" s="32">
        <v>4</v>
      </c>
      <c r="J11" s="33">
        <v>5.7</v>
      </c>
      <c r="K11" s="32">
        <v>333</v>
      </c>
      <c r="L11" s="33">
        <v>380.9</v>
      </c>
    </row>
    <row r="12" spans="2:12" ht="12.75">
      <c r="B12" s="17" t="s">
        <v>357</v>
      </c>
      <c r="C12" s="31">
        <v>43</v>
      </c>
      <c r="D12" s="32">
        <v>14964</v>
      </c>
      <c r="E12" s="33">
        <v>44</v>
      </c>
      <c r="F12" s="36" t="s">
        <v>396</v>
      </c>
      <c r="G12" s="32" t="s">
        <v>441</v>
      </c>
      <c r="H12" s="33" t="s">
        <v>441</v>
      </c>
      <c r="I12" s="32" t="s">
        <v>441</v>
      </c>
      <c r="J12" s="33" t="s">
        <v>441</v>
      </c>
      <c r="K12" s="32" t="s">
        <v>441</v>
      </c>
      <c r="L12" s="33" t="s">
        <v>441</v>
      </c>
    </row>
    <row r="13" spans="2:12" ht="12.75">
      <c r="B13" s="17" t="s">
        <v>316</v>
      </c>
      <c r="C13" s="31">
        <v>42</v>
      </c>
      <c r="D13" s="32">
        <v>5335</v>
      </c>
      <c r="E13" s="33">
        <v>14.4</v>
      </c>
      <c r="F13" s="36" t="s">
        <v>396</v>
      </c>
      <c r="G13" s="32">
        <v>0</v>
      </c>
      <c r="H13" s="33">
        <v>0</v>
      </c>
      <c r="I13" s="32">
        <v>26</v>
      </c>
      <c r="J13" s="33">
        <v>11.4</v>
      </c>
      <c r="K13" s="32">
        <v>0</v>
      </c>
      <c r="L13" s="33">
        <v>0</v>
      </c>
    </row>
    <row r="14" spans="2:12" ht="12.75">
      <c r="B14" s="17" t="s">
        <v>318</v>
      </c>
      <c r="C14" s="31">
        <v>43</v>
      </c>
      <c r="D14" s="32">
        <v>14110256</v>
      </c>
      <c r="E14" s="33">
        <v>173930.8</v>
      </c>
      <c r="F14" s="36" t="s">
        <v>396</v>
      </c>
      <c r="G14" s="32">
        <v>0</v>
      </c>
      <c r="H14" s="33">
        <v>0</v>
      </c>
      <c r="I14" s="32">
        <v>258234</v>
      </c>
      <c r="J14" s="33">
        <v>9959.6</v>
      </c>
      <c r="K14" s="32">
        <v>0</v>
      </c>
      <c r="L14" s="33">
        <v>0</v>
      </c>
    </row>
    <row r="15" spans="2:12" ht="12.75">
      <c r="B15" s="17" t="s">
        <v>397</v>
      </c>
      <c r="C15" s="31">
        <v>43</v>
      </c>
      <c r="D15" s="32">
        <v>47460840</v>
      </c>
      <c r="E15" s="33">
        <v>388067.3</v>
      </c>
      <c r="F15" s="36" t="s">
        <v>396</v>
      </c>
      <c r="G15" s="32">
        <v>0</v>
      </c>
      <c r="H15" s="33">
        <v>0</v>
      </c>
      <c r="I15" s="32">
        <v>31733</v>
      </c>
      <c r="J15" s="33">
        <v>8370.4</v>
      </c>
      <c r="K15" s="32">
        <v>0</v>
      </c>
      <c r="L15" s="33">
        <v>0</v>
      </c>
    </row>
    <row r="16" spans="2:12" ht="12.75">
      <c r="B16" s="17" t="s">
        <v>330</v>
      </c>
      <c r="C16" s="31">
        <v>43</v>
      </c>
      <c r="D16" s="32">
        <v>1173</v>
      </c>
      <c r="E16" s="33">
        <v>6.9</v>
      </c>
      <c r="F16" s="36" t="s">
        <v>396</v>
      </c>
      <c r="G16" s="32" t="s">
        <v>441</v>
      </c>
      <c r="H16" s="33" t="s">
        <v>441</v>
      </c>
      <c r="I16" s="32" t="s">
        <v>441</v>
      </c>
      <c r="J16" s="33" t="s">
        <v>441</v>
      </c>
      <c r="K16" s="32" t="s">
        <v>441</v>
      </c>
      <c r="L16" s="33" t="s">
        <v>441</v>
      </c>
    </row>
    <row r="17" spans="2:12" ht="12.75">
      <c r="B17" s="17" t="s">
        <v>366</v>
      </c>
      <c r="C17" s="31">
        <v>42</v>
      </c>
      <c r="D17" s="32">
        <v>1273</v>
      </c>
      <c r="E17" s="33">
        <v>11.1</v>
      </c>
      <c r="F17" s="36" t="s">
        <v>396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</row>
    <row r="18" spans="2:12" ht="12.75">
      <c r="B18" s="17" t="s">
        <v>332</v>
      </c>
      <c r="C18" s="31">
        <v>43</v>
      </c>
      <c r="D18" s="32">
        <v>27762406</v>
      </c>
      <c r="E18" s="33">
        <v>122692.8</v>
      </c>
      <c r="F18" s="36" t="s">
        <v>396</v>
      </c>
      <c r="G18" s="32">
        <v>408870</v>
      </c>
      <c r="H18" s="33">
        <v>3348.9</v>
      </c>
      <c r="I18" s="32">
        <v>15123</v>
      </c>
      <c r="J18" s="33">
        <v>8467.6</v>
      </c>
      <c r="K18" s="32">
        <v>170931</v>
      </c>
      <c r="L18" s="33">
        <v>1650.4</v>
      </c>
    </row>
    <row r="19" spans="2:12" ht="12.75">
      <c r="B19" s="17" t="s">
        <v>342</v>
      </c>
      <c r="C19" s="31">
        <v>43</v>
      </c>
      <c r="D19" s="32">
        <v>176007</v>
      </c>
      <c r="E19" s="33">
        <v>756.6</v>
      </c>
      <c r="F19" s="36" t="s">
        <v>396</v>
      </c>
      <c r="G19" s="32" t="s">
        <v>441</v>
      </c>
      <c r="H19" s="33" t="s">
        <v>441</v>
      </c>
      <c r="I19" s="32" t="s">
        <v>441</v>
      </c>
      <c r="J19" s="33" t="s">
        <v>441</v>
      </c>
      <c r="K19" s="32" t="s">
        <v>441</v>
      </c>
      <c r="L19" s="33" t="s">
        <v>441</v>
      </c>
    </row>
    <row r="20" spans="2:12" ht="12.75">
      <c r="B20" s="17" t="s">
        <v>344</v>
      </c>
      <c r="C20" s="31">
        <v>43</v>
      </c>
      <c r="D20" s="32">
        <v>635969</v>
      </c>
      <c r="E20" s="33">
        <v>4557.3</v>
      </c>
      <c r="F20" s="36" t="s">
        <v>396</v>
      </c>
      <c r="G20" s="32" t="s">
        <v>441</v>
      </c>
      <c r="H20" s="33" t="s">
        <v>441</v>
      </c>
      <c r="I20" s="32" t="s">
        <v>441</v>
      </c>
      <c r="J20" s="33" t="s">
        <v>441</v>
      </c>
      <c r="K20" s="32" t="s">
        <v>441</v>
      </c>
      <c r="L20" s="33" t="s">
        <v>441</v>
      </c>
    </row>
    <row r="21" spans="2:12" ht="12.75">
      <c r="B21" s="17" t="s">
        <v>380</v>
      </c>
      <c r="C21" s="31">
        <v>43</v>
      </c>
      <c r="D21" s="32">
        <v>6439128</v>
      </c>
      <c r="E21" s="33">
        <v>11717.9</v>
      </c>
      <c r="F21" s="36" t="s">
        <v>396</v>
      </c>
      <c r="G21" s="32">
        <v>0</v>
      </c>
      <c r="H21" s="33">
        <v>0</v>
      </c>
      <c r="I21" s="32">
        <v>351</v>
      </c>
      <c r="J21" s="33">
        <v>482.8</v>
      </c>
      <c r="K21" s="32">
        <v>0</v>
      </c>
      <c r="L21" s="33">
        <v>0</v>
      </c>
    </row>
    <row r="22" spans="2:12" ht="12.75">
      <c r="B22" s="17" t="s">
        <v>346</v>
      </c>
      <c r="C22" s="31">
        <v>43</v>
      </c>
      <c r="D22" s="32">
        <v>15074</v>
      </c>
      <c r="E22" s="33">
        <v>53.8</v>
      </c>
      <c r="F22" s="36" t="s">
        <v>396</v>
      </c>
      <c r="G22" s="32">
        <v>0</v>
      </c>
      <c r="H22" s="33">
        <v>0</v>
      </c>
      <c r="I22" s="32">
        <v>10</v>
      </c>
      <c r="J22" s="33">
        <v>5.7</v>
      </c>
      <c r="K22" s="32">
        <v>0</v>
      </c>
      <c r="L22" s="33">
        <v>0</v>
      </c>
    </row>
    <row r="23" spans="2:12" ht="12.75">
      <c r="B23" s="17" t="s">
        <v>433</v>
      </c>
      <c r="C23" s="31" t="s">
        <v>88</v>
      </c>
      <c r="D23" s="32">
        <v>104987476</v>
      </c>
      <c r="E23" s="33">
        <v>756709.7000000002</v>
      </c>
      <c r="F23" s="36" t="s">
        <v>88</v>
      </c>
      <c r="G23" s="32">
        <v>408870</v>
      </c>
      <c r="H23" s="33">
        <v>3348.9</v>
      </c>
      <c r="I23" s="32">
        <v>312089</v>
      </c>
      <c r="J23" s="33">
        <v>30316.199999999997</v>
      </c>
      <c r="K23" s="32">
        <v>179669</v>
      </c>
      <c r="L23" s="33">
        <v>4359.7</v>
      </c>
    </row>
    <row r="26" spans="1:12" ht="45.75" customHeight="1">
      <c r="B26" s="191" t="s">
        <v>348</v>
      </c>
      <c r="C26" s="191" t="s">
        <v>3</v>
      </c>
      <c r="D26" s="200" t="s">
        <v>158</v>
      </c>
      <c r="E26" s="201" t="s">
        <v>88</v>
      </c>
      <c r="F26" s="202" t="s">
        <v>88</v>
      </c>
      <c r="G26" s="200" t="s">
        <v>162</v>
      </c>
      <c r="H26" s="201" t="s">
        <v>88</v>
      </c>
      <c r="I26" s="200" t="s">
        <v>159</v>
      </c>
      <c r="J26" s="201" t="s">
        <v>88</v>
      </c>
      <c r="K26" s="200" t="s">
        <v>84</v>
      </c>
      <c r="L26" s="201" t="s">
        <v>88</v>
      </c>
    </row>
    <row r="27" spans="1:12" ht="24" customHeight="1">
      <c r="B27" s="204" t="s">
        <v>348</v>
      </c>
      <c r="C27" s="204" t="s">
        <v>88</v>
      </c>
      <c r="D27" s="114" t="s">
        <v>5</v>
      </c>
      <c r="E27" s="115" t="s">
        <v>127</v>
      </c>
      <c r="F27" s="113" t="s">
        <v>43</v>
      </c>
      <c r="G27" s="114" t="s">
        <v>5</v>
      </c>
      <c r="H27" s="115" t="s">
        <v>127</v>
      </c>
      <c r="I27" s="114" t="s">
        <v>5</v>
      </c>
      <c r="J27" s="115" t="s">
        <v>127</v>
      </c>
      <c r="K27" s="114" t="s">
        <v>5</v>
      </c>
      <c r="L27" s="115" t="s">
        <v>127</v>
      </c>
    </row>
    <row r="28" spans="2:12" ht="12.75">
      <c r="B28" s="17" t="s">
        <v>349</v>
      </c>
      <c r="C28" s="31">
        <v>42</v>
      </c>
      <c r="D28" s="32">
        <v>7032223</v>
      </c>
      <c r="E28" s="33">
        <v>109664</v>
      </c>
      <c r="F28" s="36" t="s">
        <v>396</v>
      </c>
      <c r="G28" s="32">
        <v>529047</v>
      </c>
      <c r="H28" s="33">
        <v>8560</v>
      </c>
      <c r="I28" s="32">
        <v>1296</v>
      </c>
      <c r="J28" s="33">
        <v>3030</v>
      </c>
      <c r="K28" s="32">
        <v>3861</v>
      </c>
      <c r="L28" s="33">
        <v>9364</v>
      </c>
    </row>
    <row r="29" spans="2:12" ht="12.75">
      <c r="B29" s="17" t="s">
        <v>384</v>
      </c>
      <c r="C29" s="31">
        <v>43</v>
      </c>
      <c r="D29" s="32">
        <v>5280609</v>
      </c>
      <c r="E29" s="33">
        <v>13822.4</v>
      </c>
      <c r="F29" s="36" t="s">
        <v>396</v>
      </c>
      <c r="G29" s="32">
        <v>0</v>
      </c>
      <c r="H29" s="33">
        <v>0</v>
      </c>
      <c r="I29" s="32">
        <v>10390</v>
      </c>
      <c r="J29" s="33">
        <v>1788.9</v>
      </c>
      <c r="K29" s="32">
        <v>0</v>
      </c>
      <c r="L29" s="33">
        <v>0</v>
      </c>
    </row>
    <row r="30" spans="2:12" ht="12.75">
      <c r="B30" s="17" t="s">
        <v>433</v>
      </c>
      <c r="C30" s="31" t="s">
        <v>88</v>
      </c>
      <c r="D30" s="32">
        <v>12312832</v>
      </c>
      <c r="E30" s="33">
        <v>123486.4</v>
      </c>
      <c r="F30" s="36" t="s">
        <v>88</v>
      </c>
      <c r="G30" s="32">
        <v>529047</v>
      </c>
      <c r="H30" s="33">
        <v>8560</v>
      </c>
      <c r="I30" s="32">
        <v>11686</v>
      </c>
      <c r="J30" s="33">
        <v>4818.9</v>
      </c>
      <c r="K30" s="32">
        <v>3861</v>
      </c>
      <c r="L30" s="33">
        <v>9364</v>
      </c>
    </row>
    <row r="32" ht="12.75">
      <c r="B32" t="s">
        <v>351</v>
      </c>
    </row>
  </sheetData>
  <sheetProtection/>
  <mergeCells count="15">
    <mergeCell ref="B1:L1"/>
    <mergeCell ref="B2:L2"/>
    <mergeCell ref="B3:L3"/>
    <mergeCell ref="D5:F5"/>
    <mergeCell ref="G5:H5"/>
    <mergeCell ref="I5:J5"/>
    <mergeCell ref="K5:L5"/>
    <mergeCell ref="B5:B6"/>
    <mergeCell ref="C5:C6"/>
    <mergeCell ref="D26:F26"/>
    <mergeCell ref="G26:H26"/>
    <mergeCell ref="I26:J26"/>
    <mergeCell ref="K26:L26"/>
    <mergeCell ref="B26:B27"/>
    <mergeCell ref="C26:C2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78" customWidth="1"/>
    <col min="2" max="3" width="24.8515625" style="78" customWidth="1"/>
    <col min="4" max="4" width="9.8515625" style="78" customWidth="1"/>
    <col min="5" max="11" width="12.7109375" style="78" customWidth="1"/>
    <col min="12" max="12" width="14.00390625" style="78" customWidth="1"/>
    <col min="13" max="16384" width="11.421875" style="78" customWidth="1"/>
  </cols>
  <sheetData>
    <row r="1" spans="2:12" s="77" customFormat="1" ht="33.75" customHeight="1">
      <c r="B1" s="185" t="s">
        <v>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2:12" ht="18" customHeight="1">
      <c r="B2" s="187" t="s">
        <v>300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2:13" ht="15.75" customHeight="1">
      <c r="B3" s="189" t="s">
        <v>452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8"/>
    </row>
    <row r="4" spans="2:12" ht="12.75" customHeight="1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45.75" customHeight="1">
      <c r="B5" s="191" t="s">
        <v>168</v>
      </c>
      <c r="C5" s="194" t="s">
        <v>154</v>
      </c>
      <c r="D5" s="195"/>
      <c r="E5" s="195"/>
      <c r="F5" s="195"/>
      <c r="G5" s="195"/>
      <c r="H5" s="195"/>
      <c r="I5" s="195"/>
      <c r="J5" s="195"/>
      <c r="K5" s="195"/>
      <c r="L5" s="195"/>
    </row>
    <row r="6" spans="2:12" ht="36.75" customHeight="1">
      <c r="B6" s="192"/>
      <c r="C6" s="196" t="s">
        <v>95</v>
      </c>
      <c r="D6" s="197"/>
      <c r="E6" s="196" t="s">
        <v>96</v>
      </c>
      <c r="F6" s="197"/>
      <c r="G6" s="198" t="s">
        <v>97</v>
      </c>
      <c r="H6" s="199"/>
      <c r="I6" s="196" t="s">
        <v>98</v>
      </c>
      <c r="J6" s="197"/>
      <c r="K6" s="196" t="s">
        <v>99</v>
      </c>
      <c r="L6" s="197"/>
    </row>
    <row r="7" spans="2:12" ht="24">
      <c r="B7" s="193"/>
      <c r="C7" s="99" t="s">
        <v>5</v>
      </c>
      <c r="D7" s="99" t="s">
        <v>127</v>
      </c>
      <c r="E7" s="99" t="s">
        <v>5</v>
      </c>
      <c r="F7" s="99" t="s">
        <v>127</v>
      </c>
      <c r="G7" s="99" t="s">
        <v>5</v>
      </c>
      <c r="H7" s="99" t="s">
        <v>127</v>
      </c>
      <c r="I7" s="99" t="s">
        <v>5</v>
      </c>
      <c r="J7" s="99" t="s">
        <v>127</v>
      </c>
      <c r="K7" s="99" t="s">
        <v>5</v>
      </c>
      <c r="L7" s="99" t="s">
        <v>127</v>
      </c>
    </row>
    <row r="8" spans="2:12" ht="12.75">
      <c r="B8" s="29" t="s">
        <v>302</v>
      </c>
      <c r="C8" s="30">
        <v>22333</v>
      </c>
      <c r="D8" s="27">
        <v>44.5</v>
      </c>
      <c r="E8" s="30">
        <v>58787</v>
      </c>
      <c r="F8" s="27">
        <v>583.2</v>
      </c>
      <c r="G8" s="30">
        <v>1088</v>
      </c>
      <c r="H8" s="27">
        <v>5.1</v>
      </c>
      <c r="I8" s="30">
        <v>1696527</v>
      </c>
      <c r="J8" s="27">
        <v>5637.6</v>
      </c>
      <c r="K8" s="30">
        <v>19</v>
      </c>
      <c r="L8" s="27">
        <v>0</v>
      </c>
    </row>
    <row r="9" spans="2:12" ht="12.75">
      <c r="B9" s="29" t="s">
        <v>388</v>
      </c>
      <c r="C9" s="30">
        <v>174462</v>
      </c>
      <c r="D9" s="27">
        <v>638.7</v>
      </c>
      <c r="E9" s="30">
        <v>366739</v>
      </c>
      <c r="F9" s="27">
        <v>16678.7</v>
      </c>
      <c r="G9" s="30">
        <v>0</v>
      </c>
      <c r="H9" s="27">
        <v>0</v>
      </c>
      <c r="I9" s="30">
        <v>4990170</v>
      </c>
      <c r="J9" s="27">
        <v>9481.7</v>
      </c>
      <c r="K9" s="30">
        <v>147</v>
      </c>
      <c r="L9" s="27">
        <v>0.3</v>
      </c>
    </row>
    <row r="10" spans="2:12" ht="12.75">
      <c r="B10" s="29" t="s">
        <v>314</v>
      </c>
      <c r="C10" s="30">
        <v>0</v>
      </c>
      <c r="D10" s="27">
        <v>0</v>
      </c>
      <c r="E10" s="30">
        <v>0</v>
      </c>
      <c r="F10" s="27">
        <v>0</v>
      </c>
      <c r="G10" s="30">
        <v>0</v>
      </c>
      <c r="H10" s="27">
        <v>0</v>
      </c>
      <c r="I10" s="30">
        <v>0</v>
      </c>
      <c r="J10" s="27">
        <v>0</v>
      </c>
      <c r="K10" s="30">
        <v>0</v>
      </c>
      <c r="L10" s="27">
        <v>0</v>
      </c>
    </row>
    <row r="11" spans="2:12" ht="12.75">
      <c r="B11" s="29" t="s">
        <v>392</v>
      </c>
      <c r="C11" s="30">
        <v>5189</v>
      </c>
      <c r="D11" s="27">
        <v>10.4</v>
      </c>
      <c r="E11" s="30">
        <v>10742</v>
      </c>
      <c r="F11" s="27">
        <v>261</v>
      </c>
      <c r="G11" s="30">
        <v>20</v>
      </c>
      <c r="H11" s="27">
        <v>0</v>
      </c>
      <c r="I11" s="30">
        <v>235989</v>
      </c>
      <c r="J11" s="27">
        <v>214</v>
      </c>
      <c r="K11" s="30">
        <v>0</v>
      </c>
      <c r="L11" s="27">
        <v>0</v>
      </c>
    </row>
    <row r="12" spans="2:12" ht="12.75">
      <c r="B12" s="29" t="s">
        <v>357</v>
      </c>
      <c r="C12" s="30">
        <v>0</v>
      </c>
      <c r="D12" s="27">
        <v>0</v>
      </c>
      <c r="E12" s="30">
        <v>0</v>
      </c>
      <c r="F12" s="27">
        <v>0</v>
      </c>
      <c r="G12" s="30">
        <v>0</v>
      </c>
      <c r="H12" s="27">
        <v>0</v>
      </c>
      <c r="I12" s="30">
        <v>0</v>
      </c>
      <c r="J12" s="27">
        <v>0</v>
      </c>
      <c r="K12" s="30">
        <v>0</v>
      </c>
      <c r="L12" s="27">
        <v>0</v>
      </c>
    </row>
    <row r="13" spans="2:12" ht="12.75">
      <c r="B13" s="29" t="s">
        <v>316</v>
      </c>
      <c r="C13" s="30">
        <v>176</v>
      </c>
      <c r="D13" s="27">
        <v>0.1</v>
      </c>
      <c r="E13" s="30">
        <v>7</v>
      </c>
      <c r="F13" s="27">
        <v>0</v>
      </c>
      <c r="G13" s="30">
        <v>0</v>
      </c>
      <c r="H13" s="27">
        <v>0</v>
      </c>
      <c r="I13" s="30">
        <v>5163</v>
      </c>
      <c r="J13" s="27">
        <v>0</v>
      </c>
      <c r="K13" s="30">
        <v>0</v>
      </c>
      <c r="L13" s="27">
        <v>0</v>
      </c>
    </row>
    <row r="14" spans="2:12" ht="12.75">
      <c r="B14" s="29" t="s">
        <v>318</v>
      </c>
      <c r="C14" s="30">
        <v>222740</v>
      </c>
      <c r="D14" s="27">
        <v>2677.6</v>
      </c>
      <c r="E14" s="30">
        <v>595145</v>
      </c>
      <c r="F14" s="27">
        <v>56919.1</v>
      </c>
      <c r="G14" s="30">
        <v>83552</v>
      </c>
      <c r="H14" s="27">
        <v>1515.4</v>
      </c>
      <c r="I14" s="30">
        <v>11188386</v>
      </c>
      <c r="J14" s="27">
        <v>24252.4</v>
      </c>
      <c r="K14" s="30">
        <v>2876</v>
      </c>
      <c r="L14" s="27">
        <v>19.3</v>
      </c>
    </row>
    <row r="15" spans="2:12" ht="12.75">
      <c r="B15" s="29" t="s">
        <v>397</v>
      </c>
      <c r="C15" s="30">
        <v>0</v>
      </c>
      <c r="D15" s="27">
        <v>0</v>
      </c>
      <c r="E15" s="30">
        <v>0</v>
      </c>
      <c r="F15" s="27">
        <v>0</v>
      </c>
      <c r="G15" s="30">
        <v>0</v>
      </c>
      <c r="H15" s="27">
        <v>0</v>
      </c>
      <c r="I15" s="30">
        <v>0</v>
      </c>
      <c r="J15" s="27">
        <v>0</v>
      </c>
      <c r="K15" s="30">
        <v>0</v>
      </c>
      <c r="L15" s="27">
        <v>0</v>
      </c>
    </row>
    <row r="16" spans="2:12" ht="12.75">
      <c r="B16" s="29" t="s">
        <v>330</v>
      </c>
      <c r="C16" s="30">
        <v>206</v>
      </c>
      <c r="D16" s="27">
        <v>0.4</v>
      </c>
      <c r="E16" s="30">
        <v>4</v>
      </c>
      <c r="F16" s="27">
        <v>0</v>
      </c>
      <c r="G16" s="30">
        <v>2</v>
      </c>
      <c r="H16" s="27">
        <v>0.2</v>
      </c>
      <c r="I16" s="30">
        <v>943</v>
      </c>
      <c r="J16" s="27">
        <v>0.3</v>
      </c>
      <c r="K16" s="30">
        <v>0</v>
      </c>
      <c r="L16" s="27">
        <v>0</v>
      </c>
    </row>
    <row r="17" spans="2:12" ht="12.75">
      <c r="B17" s="29" t="s">
        <v>366</v>
      </c>
      <c r="C17" s="30">
        <v>154</v>
      </c>
      <c r="D17" s="27">
        <v>0.5</v>
      </c>
      <c r="E17" s="30">
        <v>8</v>
      </c>
      <c r="F17" s="27">
        <v>0</v>
      </c>
      <c r="G17" s="30">
        <v>0</v>
      </c>
      <c r="H17" s="27">
        <v>0</v>
      </c>
      <c r="I17" s="30">
        <v>1047</v>
      </c>
      <c r="J17" s="27">
        <v>64</v>
      </c>
      <c r="K17" s="30">
        <v>0</v>
      </c>
      <c r="L17" s="27">
        <v>0</v>
      </c>
    </row>
    <row r="18" spans="2:12" ht="12.75">
      <c r="B18" s="29" t="s">
        <v>332</v>
      </c>
      <c r="C18" s="30">
        <v>814319</v>
      </c>
      <c r="D18" s="27">
        <v>1712.7</v>
      </c>
      <c r="E18" s="30">
        <v>1494870</v>
      </c>
      <c r="F18" s="27">
        <v>41495.5</v>
      </c>
      <c r="G18" s="30">
        <v>6318</v>
      </c>
      <c r="H18" s="27">
        <v>2.5</v>
      </c>
      <c r="I18" s="30">
        <v>24459782</v>
      </c>
      <c r="J18" s="27">
        <v>86457.7</v>
      </c>
      <c r="K18" s="30">
        <v>609</v>
      </c>
      <c r="L18" s="27">
        <v>0.5</v>
      </c>
    </row>
    <row r="19" spans="2:12" ht="12.75">
      <c r="B19" s="29" t="s">
        <v>342</v>
      </c>
      <c r="C19" s="30">
        <v>7825</v>
      </c>
      <c r="D19" s="27">
        <v>13.5</v>
      </c>
      <c r="E19" s="30">
        <v>8543</v>
      </c>
      <c r="F19" s="27">
        <v>146.7</v>
      </c>
      <c r="G19" s="30">
        <v>0</v>
      </c>
      <c r="H19" s="27">
        <v>0</v>
      </c>
      <c r="I19" s="30">
        <v>140951</v>
      </c>
      <c r="J19" s="27">
        <v>117.3</v>
      </c>
      <c r="K19" s="30">
        <v>0</v>
      </c>
      <c r="L19" s="27">
        <v>0</v>
      </c>
    </row>
    <row r="20" spans="2:12" ht="12.75">
      <c r="B20" s="29" t="s">
        <v>344</v>
      </c>
      <c r="C20" s="30">
        <v>23697</v>
      </c>
      <c r="D20" s="27">
        <v>67.2</v>
      </c>
      <c r="E20" s="30">
        <v>89688</v>
      </c>
      <c r="F20" s="27">
        <v>1943.5</v>
      </c>
      <c r="G20" s="30">
        <v>10686</v>
      </c>
      <c r="H20" s="27">
        <v>27.9</v>
      </c>
      <c r="I20" s="30">
        <v>496983</v>
      </c>
      <c r="J20" s="27">
        <v>1163.6</v>
      </c>
      <c r="K20" s="30">
        <v>338</v>
      </c>
      <c r="L20" s="27">
        <v>1.5</v>
      </c>
    </row>
    <row r="21" spans="2:12" ht="12.75">
      <c r="B21" s="29" t="s">
        <v>380</v>
      </c>
      <c r="C21" s="30">
        <v>82822</v>
      </c>
      <c r="D21" s="27">
        <v>60.8</v>
      </c>
      <c r="E21" s="30">
        <v>157850</v>
      </c>
      <c r="F21" s="27">
        <v>1551.3</v>
      </c>
      <c r="G21" s="30">
        <v>0</v>
      </c>
      <c r="H21" s="27">
        <v>0</v>
      </c>
      <c r="I21" s="30">
        <v>6114030</v>
      </c>
      <c r="J21" s="27">
        <v>74.4</v>
      </c>
      <c r="K21" s="30">
        <v>0</v>
      </c>
      <c r="L21" s="27">
        <v>0</v>
      </c>
    </row>
    <row r="22" spans="2:12" ht="12.75">
      <c r="B22" s="29" t="s">
        <v>346</v>
      </c>
      <c r="C22" s="30">
        <v>527</v>
      </c>
      <c r="D22" s="27">
        <v>1.2</v>
      </c>
      <c r="E22" s="30">
        <v>328</v>
      </c>
      <c r="F22" s="27">
        <v>0.7</v>
      </c>
      <c r="G22" s="30">
        <v>317</v>
      </c>
      <c r="H22" s="27">
        <v>0.8</v>
      </c>
      <c r="I22" s="30">
        <v>13851</v>
      </c>
      <c r="J22" s="27">
        <v>51</v>
      </c>
      <c r="K22" s="30">
        <v>0</v>
      </c>
      <c r="L22" s="27">
        <v>0</v>
      </c>
    </row>
    <row r="23" spans="2:12" ht="12.75">
      <c r="B23" s="29" t="s">
        <v>433</v>
      </c>
      <c r="C23" s="30">
        <v>1354450</v>
      </c>
      <c r="D23" s="27">
        <v>5227.5</v>
      </c>
      <c r="E23" s="30">
        <v>2782711</v>
      </c>
      <c r="F23" s="27">
        <v>119579.8</v>
      </c>
      <c r="G23" s="30">
        <v>101983</v>
      </c>
      <c r="H23" s="27">
        <v>1551.8</v>
      </c>
      <c r="I23" s="30">
        <v>49343822</v>
      </c>
      <c r="J23" s="27">
        <v>127513.9</v>
      </c>
      <c r="K23" s="30">
        <v>3989</v>
      </c>
      <c r="L23" s="27">
        <v>21.5</v>
      </c>
    </row>
    <row r="26" spans="1:13" ht="45.75" customHeight="1">
      <c r="A26"/>
      <c r="B26" s="191" t="s">
        <v>348</v>
      </c>
      <c r="C26" s="194" t="s">
        <v>154</v>
      </c>
      <c r="D26" s="195" t="s">
        <v>88</v>
      </c>
      <c r="E26" s="195" t="s">
        <v>88</v>
      </c>
      <c r="F26" s="195" t="s">
        <v>88</v>
      </c>
      <c r="G26" s="195" t="s">
        <v>88</v>
      </c>
      <c r="H26" s="195" t="s">
        <v>88</v>
      </c>
      <c r="I26" s="195" t="s">
        <v>88</v>
      </c>
      <c r="J26" s="195" t="s">
        <v>88</v>
      </c>
      <c r="K26" s="195" t="s">
        <v>88</v>
      </c>
      <c r="L26" s="195" t="s">
        <v>88</v>
      </c>
      <c r="M26"/>
    </row>
    <row r="27" spans="1:13" ht="36.75" customHeight="1">
      <c r="A27"/>
      <c r="B27" s="192" t="s">
        <v>348</v>
      </c>
      <c r="C27" s="196" t="s">
        <v>95</v>
      </c>
      <c r="D27" s="197" t="s">
        <v>88</v>
      </c>
      <c r="E27" s="196" t="s">
        <v>96</v>
      </c>
      <c r="F27" s="197" t="s">
        <v>88</v>
      </c>
      <c r="G27" s="198" t="s">
        <v>97</v>
      </c>
      <c r="H27" s="199" t="s">
        <v>88</v>
      </c>
      <c r="I27" s="196" t="s">
        <v>98</v>
      </c>
      <c r="J27" s="197" t="s">
        <v>88</v>
      </c>
      <c r="K27" s="196" t="s">
        <v>99</v>
      </c>
      <c r="L27" s="197" t="s">
        <v>88</v>
      </c>
      <c r="M27"/>
    </row>
    <row r="28" spans="1:13" ht="24" customHeight="1">
      <c r="A28"/>
      <c r="B28" s="193" t="s">
        <v>348</v>
      </c>
      <c r="C28" s="99" t="s">
        <v>5</v>
      </c>
      <c r="D28" s="99" t="s">
        <v>127</v>
      </c>
      <c r="E28" s="99" t="s">
        <v>5</v>
      </c>
      <c r="F28" s="99" t="s">
        <v>127</v>
      </c>
      <c r="G28" s="99" t="s">
        <v>5</v>
      </c>
      <c r="H28" s="99" t="s">
        <v>127</v>
      </c>
      <c r="I28" s="99" t="s">
        <v>5</v>
      </c>
      <c r="J28" s="99" t="s">
        <v>127</v>
      </c>
      <c r="K28" s="99" t="s">
        <v>5</v>
      </c>
      <c r="L28" s="99" t="s">
        <v>127</v>
      </c>
      <c r="M28"/>
    </row>
    <row r="29" spans="2:12" ht="12.75">
      <c r="B29" s="29" t="s">
        <v>349</v>
      </c>
      <c r="C29" s="30">
        <v>232745</v>
      </c>
      <c r="D29" s="27">
        <v>3364</v>
      </c>
      <c r="E29" s="30">
        <v>772064</v>
      </c>
      <c r="F29" s="27">
        <v>48213</v>
      </c>
      <c r="G29" s="30">
        <v>5863</v>
      </c>
      <c r="H29" s="27">
        <v>55.7</v>
      </c>
      <c r="I29" s="30">
        <v>5890684</v>
      </c>
      <c r="J29" s="27">
        <v>10535</v>
      </c>
      <c r="K29" s="30">
        <v>491</v>
      </c>
      <c r="L29" s="27">
        <v>3.7</v>
      </c>
    </row>
    <row r="30" spans="2:12" ht="12.75">
      <c r="B30" s="29" t="s">
        <v>384</v>
      </c>
      <c r="C30" s="30">
        <v>117486</v>
      </c>
      <c r="D30" s="27">
        <v>818.7</v>
      </c>
      <c r="E30" s="30">
        <v>641603</v>
      </c>
      <c r="F30" s="27">
        <v>2371.3</v>
      </c>
      <c r="G30" s="30">
        <v>0</v>
      </c>
      <c r="H30" s="27">
        <v>0</v>
      </c>
      <c r="I30" s="30">
        <v>4521520</v>
      </c>
      <c r="J30" s="27">
        <v>0</v>
      </c>
      <c r="K30" s="30">
        <v>0</v>
      </c>
      <c r="L30" s="27" t="s">
        <v>396</v>
      </c>
    </row>
    <row r="31" spans="2:12" ht="12.75">
      <c r="B31" s="29" t="s">
        <v>433</v>
      </c>
      <c r="C31" s="30">
        <v>350231</v>
      </c>
      <c r="D31" s="27">
        <v>4182.7</v>
      </c>
      <c r="E31" s="30">
        <v>1413667</v>
      </c>
      <c r="F31" s="27">
        <v>50584.3</v>
      </c>
      <c r="G31" s="30">
        <v>5863</v>
      </c>
      <c r="H31" s="27">
        <v>55.7</v>
      </c>
      <c r="I31" s="30">
        <v>10412204</v>
      </c>
      <c r="J31" s="27">
        <v>10535</v>
      </c>
      <c r="K31" s="30">
        <v>491</v>
      </c>
      <c r="L31" s="27">
        <v>3.7</v>
      </c>
    </row>
    <row r="33" ht="12.75">
      <c r="B33" t="s">
        <v>351</v>
      </c>
    </row>
  </sheetData>
  <sheetProtection/>
  <mergeCells count="17">
    <mergeCell ref="B1:L1"/>
    <mergeCell ref="B2:L2"/>
    <mergeCell ref="B3:L3"/>
    <mergeCell ref="B5:B7"/>
    <mergeCell ref="C5:L5"/>
    <mergeCell ref="C6:D6"/>
    <mergeCell ref="E6:F6"/>
    <mergeCell ref="G6:H6"/>
    <mergeCell ref="I6:J6"/>
    <mergeCell ref="K6:L6"/>
    <mergeCell ref="B26:B28"/>
    <mergeCell ref="C26:L26"/>
    <mergeCell ref="C27:D27"/>
    <mergeCell ref="E27:F27"/>
    <mergeCell ref="G27:H27"/>
    <mergeCell ref="I27:J27"/>
    <mergeCell ref="K27:L2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7.7109375" style="0" customWidth="1"/>
    <col min="3" max="3" width="37.00390625" style="0" customWidth="1"/>
    <col min="4" max="4" width="14.421875" style="0" customWidth="1"/>
    <col min="5" max="5" width="15.140625" style="0" customWidth="1"/>
  </cols>
  <sheetData>
    <row r="1" spans="2:4" s="68" customFormat="1" ht="33.75" customHeight="1">
      <c r="B1" s="150" t="s">
        <v>48</v>
      </c>
      <c r="C1" s="207"/>
      <c r="D1" s="207"/>
    </row>
    <row r="2" spans="2:4" s="3" customFormat="1" ht="18">
      <c r="B2" s="156" t="s">
        <v>300</v>
      </c>
      <c r="C2" s="208"/>
      <c r="D2" s="208"/>
    </row>
    <row r="3" spans="2:4" s="3" customFormat="1" ht="15.75" customHeight="1">
      <c r="B3" s="154" t="s">
        <v>453</v>
      </c>
      <c r="C3" s="209"/>
      <c r="D3" s="209"/>
    </row>
    <row r="4" spans="2:4" s="3" customFormat="1" ht="12.75" customHeight="1">
      <c r="B4" s="161" t="s">
        <v>1</v>
      </c>
      <c r="C4" s="162"/>
      <c r="D4" s="162"/>
    </row>
    <row r="5" spans="2:4" s="3" customFormat="1" ht="27.75" customHeight="1">
      <c r="B5" s="108" t="s">
        <v>168</v>
      </c>
      <c r="C5" s="105" t="s">
        <v>39</v>
      </c>
      <c r="D5" s="109" t="s">
        <v>38</v>
      </c>
    </row>
    <row r="6" spans="2:4" ht="12.75">
      <c r="B6" s="39" t="s">
        <v>302</v>
      </c>
      <c r="C6" s="40" t="s">
        <v>454</v>
      </c>
      <c r="D6" s="41">
        <v>13.76</v>
      </c>
    </row>
    <row r="7" spans="2:4" ht="12.75">
      <c r="B7" s="39" t="s">
        <v>88</v>
      </c>
      <c r="C7" s="40" t="s">
        <v>455</v>
      </c>
      <c r="D7" s="41">
        <v>11.6</v>
      </c>
    </row>
    <row r="8" spans="2:4" ht="12.75">
      <c r="B8" s="39" t="s">
        <v>88</v>
      </c>
      <c r="C8" s="40" t="s">
        <v>456</v>
      </c>
      <c r="D8" s="41">
        <v>4.72</v>
      </c>
    </row>
    <row r="9" spans="2:4" ht="12.75">
      <c r="B9" s="39" t="s">
        <v>88</v>
      </c>
      <c r="C9" s="40" t="s">
        <v>457</v>
      </c>
      <c r="D9" s="41">
        <v>4.15</v>
      </c>
    </row>
    <row r="10" spans="2:4" ht="12.75">
      <c r="B10" s="39" t="s">
        <v>88</v>
      </c>
      <c r="C10" s="40" t="s">
        <v>458</v>
      </c>
      <c r="D10" s="41">
        <v>4</v>
      </c>
    </row>
    <row r="11" spans="2:4" ht="12.75">
      <c r="B11" s="39" t="s">
        <v>388</v>
      </c>
      <c r="C11" s="40" t="s">
        <v>459</v>
      </c>
      <c r="D11" s="41">
        <v>11.48</v>
      </c>
    </row>
    <row r="12" spans="2:4" ht="12.75">
      <c r="B12" s="39" t="s">
        <v>88</v>
      </c>
      <c r="C12" s="40" t="s">
        <v>460</v>
      </c>
      <c r="D12" s="41">
        <v>10.4</v>
      </c>
    </row>
    <row r="13" spans="2:4" ht="12.75">
      <c r="B13" s="39" t="s">
        <v>88</v>
      </c>
      <c r="C13" s="40" t="s">
        <v>461</v>
      </c>
      <c r="D13" s="41">
        <v>9.14</v>
      </c>
    </row>
    <row r="14" spans="2:4" ht="12.75">
      <c r="B14" s="39" t="s">
        <v>88</v>
      </c>
      <c r="C14" s="40" t="s">
        <v>462</v>
      </c>
      <c r="D14" s="41">
        <v>8.67</v>
      </c>
    </row>
    <row r="15" spans="2:4" ht="12.75">
      <c r="B15" s="39" t="s">
        <v>88</v>
      </c>
      <c r="C15" s="40" t="s">
        <v>463</v>
      </c>
      <c r="D15" s="41">
        <v>5.43</v>
      </c>
    </row>
    <row r="16" spans="2:4" ht="12.75">
      <c r="B16" s="39" t="s">
        <v>312</v>
      </c>
      <c r="C16" s="40" t="s">
        <v>464</v>
      </c>
      <c r="D16" s="41">
        <v>11.49</v>
      </c>
    </row>
    <row r="17" spans="2:4" ht="12.75">
      <c r="B17" s="39" t="s">
        <v>88</v>
      </c>
      <c r="C17" s="40" t="s">
        <v>465</v>
      </c>
      <c r="D17" s="41">
        <v>10.24</v>
      </c>
    </row>
    <row r="18" spans="2:4" ht="12.75">
      <c r="B18" s="39" t="s">
        <v>88</v>
      </c>
      <c r="C18" s="40" t="s">
        <v>466</v>
      </c>
      <c r="D18" s="41">
        <v>8.49</v>
      </c>
    </row>
    <row r="19" spans="2:4" ht="12.75">
      <c r="B19" s="39" t="s">
        <v>88</v>
      </c>
      <c r="C19" s="40" t="s">
        <v>467</v>
      </c>
      <c r="D19" s="41">
        <v>5.22</v>
      </c>
    </row>
    <row r="20" spans="2:4" ht="12.75">
      <c r="B20" s="39" t="s">
        <v>88</v>
      </c>
      <c r="C20" s="40" t="s">
        <v>468</v>
      </c>
      <c r="D20" s="41">
        <v>5.15</v>
      </c>
    </row>
    <row r="21" spans="2:4" ht="12.75">
      <c r="B21" s="39" t="s">
        <v>314</v>
      </c>
      <c r="C21" s="40" t="s">
        <v>469</v>
      </c>
      <c r="D21" s="41">
        <v>23.77</v>
      </c>
    </row>
    <row r="22" spans="2:4" ht="12.75">
      <c r="B22" s="39" t="s">
        <v>88</v>
      </c>
      <c r="C22" s="40" t="s">
        <v>470</v>
      </c>
      <c r="D22" s="41">
        <v>18.57</v>
      </c>
    </row>
    <row r="23" spans="2:4" ht="12.75">
      <c r="B23" s="39" t="s">
        <v>88</v>
      </c>
      <c r="C23" s="40" t="s">
        <v>471</v>
      </c>
      <c r="D23" s="41">
        <v>10.47</v>
      </c>
    </row>
    <row r="24" spans="2:4" ht="12.75">
      <c r="B24" s="39" t="s">
        <v>88</v>
      </c>
      <c r="C24" s="40" t="s">
        <v>472</v>
      </c>
      <c r="D24" s="41">
        <v>6.19</v>
      </c>
    </row>
    <row r="25" spans="2:4" ht="12.75">
      <c r="B25" s="39" t="s">
        <v>88</v>
      </c>
      <c r="C25" s="40" t="s">
        <v>473</v>
      </c>
      <c r="D25" s="41">
        <v>6.07</v>
      </c>
    </row>
    <row r="26" spans="2:4" ht="12.75">
      <c r="B26" s="39" t="s">
        <v>392</v>
      </c>
      <c r="C26" s="40" t="s">
        <v>474</v>
      </c>
      <c r="D26" s="41">
        <v>62.94</v>
      </c>
    </row>
    <row r="27" spans="2:4" ht="12.75">
      <c r="B27" s="39" t="s">
        <v>88</v>
      </c>
      <c r="C27" s="40" t="s">
        <v>475</v>
      </c>
      <c r="D27" s="41">
        <v>15.53</v>
      </c>
    </row>
    <row r="28" spans="2:4" ht="12.75">
      <c r="B28" s="39" t="s">
        <v>88</v>
      </c>
      <c r="C28" s="40" t="s">
        <v>476</v>
      </c>
      <c r="D28" s="41">
        <v>11.01</v>
      </c>
    </row>
    <row r="29" spans="2:4" ht="12.75">
      <c r="B29" s="39" t="s">
        <v>88</v>
      </c>
      <c r="C29" s="40" t="s">
        <v>477</v>
      </c>
      <c r="D29" s="41">
        <v>4.96</v>
      </c>
    </row>
    <row r="30" spans="2:4" ht="12.75">
      <c r="B30" s="39" t="s">
        <v>88</v>
      </c>
      <c r="C30" s="40" t="s">
        <v>478</v>
      </c>
      <c r="D30" s="41">
        <v>1.36</v>
      </c>
    </row>
    <row r="31" spans="2:4" ht="12.75">
      <c r="B31" s="39" t="s">
        <v>357</v>
      </c>
      <c r="C31" s="40" t="s">
        <v>479</v>
      </c>
      <c r="D31" s="41">
        <v>43.25</v>
      </c>
    </row>
    <row r="32" spans="2:4" ht="12.75">
      <c r="B32" s="39" t="s">
        <v>88</v>
      </c>
      <c r="C32" s="40" t="s">
        <v>480</v>
      </c>
      <c r="D32" s="41">
        <v>6.35</v>
      </c>
    </row>
    <row r="33" spans="2:4" ht="12.75">
      <c r="B33" s="39" t="s">
        <v>88</v>
      </c>
      <c r="C33" s="40" t="s">
        <v>481</v>
      </c>
      <c r="D33" s="41">
        <v>5.72</v>
      </c>
    </row>
    <row r="34" spans="2:4" ht="12.75">
      <c r="B34" s="39" t="s">
        <v>88</v>
      </c>
      <c r="C34" s="40" t="s">
        <v>482</v>
      </c>
      <c r="D34" s="41">
        <v>3.98</v>
      </c>
    </row>
    <row r="35" spans="2:4" ht="12.75">
      <c r="B35" s="39" t="s">
        <v>88</v>
      </c>
      <c r="C35" s="40" t="s">
        <v>483</v>
      </c>
      <c r="D35" s="41">
        <v>3.8</v>
      </c>
    </row>
    <row r="36" spans="2:4" ht="12.75">
      <c r="B36" s="39" t="s">
        <v>316</v>
      </c>
      <c r="C36" s="40" t="s">
        <v>484</v>
      </c>
      <c r="D36" s="41">
        <v>31.93</v>
      </c>
    </row>
    <row r="37" spans="2:4" ht="12.75">
      <c r="B37" s="39" t="s">
        <v>88</v>
      </c>
      <c r="C37" s="40" t="s">
        <v>485</v>
      </c>
      <c r="D37" s="41">
        <v>27.13</v>
      </c>
    </row>
    <row r="38" spans="2:4" ht="12.75">
      <c r="B38" s="39" t="s">
        <v>88</v>
      </c>
      <c r="C38" s="40" t="s">
        <v>486</v>
      </c>
      <c r="D38" s="41">
        <v>25.76</v>
      </c>
    </row>
    <row r="39" spans="2:4" ht="12.75">
      <c r="B39" s="39" t="s">
        <v>88</v>
      </c>
      <c r="C39" s="40" t="s">
        <v>487</v>
      </c>
      <c r="D39" s="41">
        <v>5.7</v>
      </c>
    </row>
    <row r="40" spans="2:4" ht="12.75">
      <c r="B40" s="39" t="s">
        <v>88</v>
      </c>
      <c r="C40" s="40" t="s">
        <v>488</v>
      </c>
      <c r="D40" s="41">
        <v>2.51</v>
      </c>
    </row>
    <row r="41" spans="2:4" ht="12.75">
      <c r="B41" s="39" t="s">
        <v>318</v>
      </c>
      <c r="C41" s="40" t="s">
        <v>489</v>
      </c>
      <c r="D41" s="41">
        <v>5.04</v>
      </c>
    </row>
    <row r="42" spans="2:4" ht="12.75">
      <c r="B42" s="39" t="s">
        <v>88</v>
      </c>
      <c r="C42" s="40" t="s">
        <v>490</v>
      </c>
      <c r="D42" s="41">
        <v>4.71</v>
      </c>
    </row>
    <row r="43" spans="2:4" ht="12.75">
      <c r="B43" s="39" t="s">
        <v>88</v>
      </c>
      <c r="C43" s="40" t="s">
        <v>491</v>
      </c>
      <c r="D43" s="41">
        <v>3.97</v>
      </c>
    </row>
    <row r="44" spans="2:4" ht="12.75">
      <c r="B44" s="39" t="s">
        <v>88</v>
      </c>
      <c r="C44" s="40" t="s">
        <v>492</v>
      </c>
      <c r="D44" s="41">
        <v>3.88</v>
      </c>
    </row>
    <row r="45" spans="2:4" ht="12.75">
      <c r="B45" s="39" t="s">
        <v>88</v>
      </c>
      <c r="C45" s="40" t="s">
        <v>493</v>
      </c>
      <c r="D45" s="41">
        <v>3.3</v>
      </c>
    </row>
    <row r="46" spans="2:4" ht="12.75">
      <c r="B46" s="39" t="s">
        <v>320</v>
      </c>
      <c r="C46" s="40" t="s">
        <v>494</v>
      </c>
      <c r="D46" s="41">
        <v>21.31</v>
      </c>
    </row>
    <row r="47" spans="2:4" ht="12.75">
      <c r="B47" s="39" t="s">
        <v>88</v>
      </c>
      <c r="C47" s="40" t="s">
        <v>495</v>
      </c>
      <c r="D47" s="41">
        <v>10.47</v>
      </c>
    </row>
    <row r="48" spans="2:4" ht="12.75">
      <c r="B48" s="39" t="s">
        <v>88</v>
      </c>
      <c r="C48" s="40" t="s">
        <v>496</v>
      </c>
      <c r="D48" s="41">
        <v>7.96</v>
      </c>
    </row>
    <row r="49" spans="2:4" ht="12.75">
      <c r="B49" s="39" t="s">
        <v>88</v>
      </c>
      <c r="C49" s="40" t="s">
        <v>497</v>
      </c>
      <c r="D49" s="41">
        <v>6.55</v>
      </c>
    </row>
    <row r="50" spans="2:4" ht="12.75">
      <c r="B50" s="39" t="s">
        <v>88</v>
      </c>
      <c r="C50" s="40" t="s">
        <v>498</v>
      </c>
      <c r="D50" s="41">
        <v>3.8</v>
      </c>
    </row>
    <row r="51" spans="2:4" ht="12.75">
      <c r="B51" s="39" t="s">
        <v>322</v>
      </c>
      <c r="C51" s="40" t="s">
        <v>499</v>
      </c>
      <c r="D51" s="41">
        <v>23.59</v>
      </c>
    </row>
    <row r="52" spans="2:4" ht="12.75">
      <c r="B52" s="39" t="s">
        <v>88</v>
      </c>
      <c r="C52" s="40" t="s">
        <v>500</v>
      </c>
      <c r="D52" s="41">
        <v>13.59</v>
      </c>
    </row>
    <row r="53" spans="2:4" ht="12.75">
      <c r="B53" s="39" t="s">
        <v>88</v>
      </c>
      <c r="C53" s="40" t="s">
        <v>501</v>
      </c>
      <c r="D53" s="41">
        <v>9.54</v>
      </c>
    </row>
    <row r="54" spans="2:4" ht="12.75">
      <c r="B54" s="39" t="s">
        <v>88</v>
      </c>
      <c r="C54" s="40" t="s">
        <v>502</v>
      </c>
      <c r="D54" s="41">
        <v>7.94</v>
      </c>
    </row>
    <row r="55" spans="2:4" ht="12.75">
      <c r="B55" s="39" t="s">
        <v>88</v>
      </c>
      <c r="C55" s="40" t="s">
        <v>503</v>
      </c>
      <c r="D55" s="41">
        <v>4.53</v>
      </c>
    </row>
    <row r="56" spans="2:4" ht="12.75">
      <c r="B56" s="39" t="s">
        <v>324</v>
      </c>
      <c r="C56" s="40" t="s">
        <v>504</v>
      </c>
      <c r="D56" s="41">
        <v>19.01</v>
      </c>
    </row>
    <row r="57" spans="2:4" ht="12.75">
      <c r="B57" s="39" t="s">
        <v>88</v>
      </c>
      <c r="C57" s="40" t="s">
        <v>505</v>
      </c>
      <c r="D57" s="41">
        <v>18.74</v>
      </c>
    </row>
    <row r="58" spans="2:4" ht="12.75">
      <c r="B58" s="39" t="s">
        <v>88</v>
      </c>
      <c r="C58" s="40" t="s">
        <v>506</v>
      </c>
      <c r="D58" s="41">
        <v>18.58</v>
      </c>
    </row>
    <row r="59" spans="2:4" ht="12.75">
      <c r="B59" s="39" t="s">
        <v>88</v>
      </c>
      <c r="C59" s="40" t="s">
        <v>507</v>
      </c>
      <c r="D59" s="41">
        <v>15.01</v>
      </c>
    </row>
    <row r="60" spans="2:4" ht="12.75">
      <c r="B60" s="39" t="s">
        <v>88</v>
      </c>
      <c r="C60" s="40" t="s">
        <v>508</v>
      </c>
      <c r="D60" s="41">
        <v>11.96</v>
      </c>
    </row>
    <row r="61" spans="2:4" ht="12.75">
      <c r="B61" s="39" t="s">
        <v>362</v>
      </c>
      <c r="C61" s="40" t="s">
        <v>509</v>
      </c>
      <c r="D61" s="41">
        <v>25.75</v>
      </c>
    </row>
    <row r="62" spans="2:4" ht="12.75">
      <c r="B62" s="39" t="s">
        <v>88</v>
      </c>
      <c r="C62" s="40" t="s">
        <v>510</v>
      </c>
      <c r="D62" s="41">
        <v>21.5</v>
      </c>
    </row>
    <row r="63" spans="2:4" ht="12.75">
      <c r="B63" s="39" t="s">
        <v>88</v>
      </c>
      <c r="C63" s="40" t="s">
        <v>511</v>
      </c>
      <c r="D63" s="41">
        <v>13.99</v>
      </c>
    </row>
    <row r="64" spans="2:4" ht="12.75">
      <c r="B64" s="39" t="s">
        <v>88</v>
      </c>
      <c r="C64" s="40" t="s">
        <v>512</v>
      </c>
      <c r="D64" s="41">
        <v>11.94</v>
      </c>
    </row>
    <row r="65" spans="2:4" ht="12.75">
      <c r="B65" s="39" t="s">
        <v>88</v>
      </c>
      <c r="C65" s="40" t="s">
        <v>513</v>
      </c>
      <c r="D65" s="41">
        <v>11.06</v>
      </c>
    </row>
    <row r="66" spans="2:4" ht="12.75">
      <c r="B66" s="39" t="s">
        <v>326</v>
      </c>
      <c r="C66" s="40" t="s">
        <v>514</v>
      </c>
      <c r="D66" s="41">
        <v>15.02</v>
      </c>
    </row>
    <row r="67" spans="2:4" ht="12.75">
      <c r="B67" s="39" t="s">
        <v>88</v>
      </c>
      <c r="C67" s="40" t="s">
        <v>515</v>
      </c>
      <c r="D67" s="41">
        <v>4.85</v>
      </c>
    </row>
    <row r="68" spans="2:4" ht="12.75">
      <c r="B68" s="39" t="s">
        <v>88</v>
      </c>
      <c r="C68" s="40" t="s">
        <v>516</v>
      </c>
      <c r="D68" s="41">
        <v>4.75</v>
      </c>
    </row>
    <row r="69" spans="2:4" ht="12.75">
      <c r="B69" s="39" t="s">
        <v>88</v>
      </c>
      <c r="C69" s="40" t="s">
        <v>517</v>
      </c>
      <c r="D69" s="41">
        <v>4.64</v>
      </c>
    </row>
    <row r="70" spans="2:4" ht="12.75">
      <c r="B70" s="39" t="s">
        <v>88</v>
      </c>
      <c r="C70" s="40" t="s">
        <v>518</v>
      </c>
      <c r="D70" s="41">
        <v>4.28</v>
      </c>
    </row>
    <row r="71" spans="2:4" ht="12.75">
      <c r="B71" s="39" t="s">
        <v>328</v>
      </c>
      <c r="C71" s="40" t="s">
        <v>519</v>
      </c>
      <c r="D71" s="41">
        <v>6.61</v>
      </c>
    </row>
    <row r="72" spans="2:4" ht="12.75">
      <c r="B72" s="39" t="s">
        <v>88</v>
      </c>
      <c r="C72" s="40" t="s">
        <v>520</v>
      </c>
      <c r="D72" s="41">
        <v>6.25</v>
      </c>
    </row>
    <row r="73" spans="2:4" ht="12.75">
      <c r="B73" s="39" t="s">
        <v>88</v>
      </c>
      <c r="C73" s="40" t="s">
        <v>521</v>
      </c>
      <c r="D73" s="41">
        <v>5</v>
      </c>
    </row>
    <row r="74" spans="2:4" ht="12.75">
      <c r="B74" s="39" t="s">
        <v>88</v>
      </c>
      <c r="C74" s="40" t="s">
        <v>522</v>
      </c>
      <c r="D74" s="41">
        <v>4.08</v>
      </c>
    </row>
    <row r="75" spans="2:4" ht="12.75">
      <c r="B75" s="39" t="s">
        <v>88</v>
      </c>
      <c r="C75" s="40" t="s">
        <v>523</v>
      </c>
      <c r="D75" s="41">
        <v>3.49</v>
      </c>
    </row>
    <row r="76" spans="2:4" ht="12.75">
      <c r="B76" s="39" t="s">
        <v>330</v>
      </c>
      <c r="C76" s="40" t="s">
        <v>524</v>
      </c>
      <c r="D76" s="41">
        <v>8.3</v>
      </c>
    </row>
    <row r="77" spans="2:4" ht="12.75">
      <c r="B77" s="39" t="s">
        <v>88</v>
      </c>
      <c r="C77" s="40" t="s">
        <v>525</v>
      </c>
      <c r="D77" s="41">
        <v>2.29</v>
      </c>
    </row>
    <row r="78" spans="2:4" ht="12.75">
      <c r="B78" s="39" t="s">
        <v>88</v>
      </c>
      <c r="C78" s="40" t="s">
        <v>526</v>
      </c>
      <c r="D78" s="41">
        <v>2.22</v>
      </c>
    </row>
    <row r="79" spans="2:4" ht="12.75">
      <c r="B79" s="39" t="s">
        <v>88</v>
      </c>
      <c r="C79" s="40" t="s">
        <v>527</v>
      </c>
      <c r="D79" s="41">
        <v>1.63</v>
      </c>
    </row>
    <row r="80" spans="2:4" ht="12.75">
      <c r="B80" s="39" t="s">
        <v>88</v>
      </c>
      <c r="C80" s="40" t="s">
        <v>528</v>
      </c>
      <c r="D80" s="41">
        <v>1.56</v>
      </c>
    </row>
    <row r="81" spans="2:4" ht="12.75">
      <c r="B81" s="39" t="s">
        <v>366</v>
      </c>
      <c r="C81" s="40" t="s">
        <v>529</v>
      </c>
      <c r="D81" s="41">
        <v>25.77</v>
      </c>
    </row>
    <row r="82" spans="2:4" ht="12.75">
      <c r="B82" s="39" t="s">
        <v>88</v>
      </c>
      <c r="C82" s="40" t="s">
        <v>530</v>
      </c>
      <c r="D82" s="41">
        <v>14.64</v>
      </c>
    </row>
    <row r="83" spans="2:4" ht="12.75">
      <c r="B83" s="39" t="s">
        <v>88</v>
      </c>
      <c r="C83" s="40" t="s">
        <v>531</v>
      </c>
      <c r="D83" s="41">
        <v>13.01</v>
      </c>
    </row>
    <row r="84" spans="2:4" ht="12.75">
      <c r="B84" s="39" t="s">
        <v>88</v>
      </c>
      <c r="C84" s="40" t="s">
        <v>532</v>
      </c>
      <c r="D84" s="41">
        <v>10.98</v>
      </c>
    </row>
    <row r="85" spans="2:4" ht="12.75">
      <c r="B85" s="39" t="s">
        <v>88</v>
      </c>
      <c r="C85" s="40" t="s">
        <v>533</v>
      </c>
      <c r="D85" s="41">
        <v>7.16</v>
      </c>
    </row>
    <row r="86" spans="2:4" ht="12.75">
      <c r="B86" s="39" t="s">
        <v>334</v>
      </c>
      <c r="C86" s="40" t="s">
        <v>534</v>
      </c>
      <c r="D86" s="41">
        <v>31.15</v>
      </c>
    </row>
    <row r="87" spans="2:4" ht="12.75">
      <c r="B87" s="39" t="s">
        <v>88</v>
      </c>
      <c r="C87" s="40" t="s">
        <v>535</v>
      </c>
      <c r="D87" s="41">
        <v>6.83</v>
      </c>
    </row>
    <row r="88" spans="2:4" ht="12.75">
      <c r="B88" s="39" t="s">
        <v>88</v>
      </c>
      <c r="C88" s="40" t="s">
        <v>536</v>
      </c>
      <c r="D88" s="41">
        <v>5.89</v>
      </c>
    </row>
    <row r="89" spans="2:4" ht="12.75">
      <c r="B89" s="39" t="s">
        <v>88</v>
      </c>
      <c r="C89" s="40" t="s">
        <v>537</v>
      </c>
      <c r="D89" s="41">
        <v>5.33</v>
      </c>
    </row>
    <row r="90" spans="2:4" ht="12.75">
      <c r="B90" s="39" t="s">
        <v>88</v>
      </c>
      <c r="C90" s="40" t="s">
        <v>538</v>
      </c>
      <c r="D90" s="41">
        <v>4.07</v>
      </c>
    </row>
    <row r="91" spans="2:4" ht="12.75">
      <c r="B91" s="39" t="s">
        <v>336</v>
      </c>
      <c r="C91" s="40" t="s">
        <v>539</v>
      </c>
      <c r="D91" s="41">
        <v>13.98</v>
      </c>
    </row>
    <row r="92" spans="2:4" ht="12.75">
      <c r="B92" s="39" t="s">
        <v>88</v>
      </c>
      <c r="C92" s="40" t="s">
        <v>540</v>
      </c>
      <c r="D92" s="41">
        <v>9.23</v>
      </c>
    </row>
    <row r="93" spans="2:4" ht="12.75">
      <c r="B93" s="39" t="s">
        <v>88</v>
      </c>
      <c r="C93" s="40" t="s">
        <v>541</v>
      </c>
      <c r="D93" s="41">
        <v>9.01</v>
      </c>
    </row>
    <row r="94" spans="2:4" ht="12.75">
      <c r="B94" s="39" t="s">
        <v>88</v>
      </c>
      <c r="C94" s="40" t="s">
        <v>542</v>
      </c>
      <c r="D94" s="41">
        <v>7.28</v>
      </c>
    </row>
    <row r="95" spans="2:4" ht="12.75">
      <c r="B95" s="39" t="s">
        <v>88</v>
      </c>
      <c r="C95" s="40" t="s">
        <v>543</v>
      </c>
      <c r="D95" s="41">
        <v>6.89</v>
      </c>
    </row>
    <row r="96" spans="2:4" ht="12.75">
      <c r="B96" s="39" t="s">
        <v>338</v>
      </c>
      <c r="C96" s="40" t="s">
        <v>544</v>
      </c>
      <c r="D96" s="41">
        <v>30.63</v>
      </c>
    </row>
    <row r="97" spans="2:4" ht="12.75">
      <c r="B97" s="39" t="s">
        <v>88</v>
      </c>
      <c r="C97" s="40" t="s">
        <v>545</v>
      </c>
      <c r="D97" s="41">
        <v>14.23</v>
      </c>
    </row>
    <row r="98" spans="2:4" ht="12.75">
      <c r="B98" s="39" t="s">
        <v>88</v>
      </c>
      <c r="C98" s="40" t="s">
        <v>546</v>
      </c>
      <c r="D98" s="41">
        <v>9.25</v>
      </c>
    </row>
    <row r="99" spans="2:4" ht="12.75">
      <c r="B99" s="39" t="s">
        <v>88</v>
      </c>
      <c r="C99" s="40" t="s">
        <v>547</v>
      </c>
      <c r="D99" s="41">
        <v>5.98</v>
      </c>
    </row>
    <row r="100" spans="2:4" ht="12.75">
      <c r="B100" s="39" t="s">
        <v>88</v>
      </c>
      <c r="C100" s="40" t="s">
        <v>548</v>
      </c>
      <c r="D100" s="41">
        <v>4.74</v>
      </c>
    </row>
    <row r="101" spans="2:4" ht="12.75">
      <c r="B101" s="39" t="s">
        <v>371</v>
      </c>
      <c r="C101" s="40" t="s">
        <v>549</v>
      </c>
      <c r="D101" s="41">
        <v>44.19</v>
      </c>
    </row>
    <row r="102" spans="2:4" ht="12.75">
      <c r="B102" s="39" t="s">
        <v>88</v>
      </c>
      <c r="C102" s="40" t="s">
        <v>550</v>
      </c>
      <c r="D102" s="41">
        <v>23.95</v>
      </c>
    </row>
    <row r="103" spans="2:4" ht="12.75">
      <c r="B103" s="39" t="s">
        <v>88</v>
      </c>
      <c r="C103" s="40" t="s">
        <v>551</v>
      </c>
      <c r="D103" s="41">
        <v>18.1</v>
      </c>
    </row>
    <row r="104" spans="2:4" ht="12.75">
      <c r="B104" s="39" t="s">
        <v>88</v>
      </c>
      <c r="C104" s="40" t="s">
        <v>552</v>
      </c>
      <c r="D104" s="41">
        <v>8.38</v>
      </c>
    </row>
    <row r="105" spans="2:4" ht="12.75">
      <c r="B105" s="39" t="s">
        <v>88</v>
      </c>
      <c r="C105" s="40" t="s">
        <v>553</v>
      </c>
      <c r="D105" s="41">
        <v>4.01</v>
      </c>
    </row>
    <row r="106" spans="2:4" ht="12.75">
      <c r="B106" s="39" t="s">
        <v>340</v>
      </c>
      <c r="C106" s="40" t="s">
        <v>554</v>
      </c>
      <c r="D106" s="41">
        <v>4.4</v>
      </c>
    </row>
    <row r="107" spans="2:4" ht="12.75">
      <c r="B107" s="39" t="s">
        <v>88</v>
      </c>
      <c r="C107" s="40" t="s">
        <v>555</v>
      </c>
      <c r="D107" s="41">
        <v>4.21</v>
      </c>
    </row>
    <row r="108" spans="2:4" ht="12.75">
      <c r="B108" s="39" t="s">
        <v>88</v>
      </c>
      <c r="C108" s="40" t="s">
        <v>556</v>
      </c>
      <c r="D108" s="41">
        <v>4.13</v>
      </c>
    </row>
    <row r="109" spans="2:4" ht="12.75">
      <c r="B109" s="39" t="s">
        <v>88</v>
      </c>
      <c r="C109" s="40" t="s">
        <v>557</v>
      </c>
      <c r="D109" s="41">
        <v>3.55</v>
      </c>
    </row>
    <row r="110" spans="2:4" ht="12.75">
      <c r="B110" s="39" t="s">
        <v>88</v>
      </c>
      <c r="C110" s="40" t="s">
        <v>539</v>
      </c>
      <c r="D110" s="41">
        <v>3.46</v>
      </c>
    </row>
    <row r="111" spans="2:4" ht="12.75">
      <c r="B111" s="39" t="s">
        <v>374</v>
      </c>
      <c r="C111" s="40" t="s">
        <v>558</v>
      </c>
      <c r="D111" s="41">
        <v>33.57</v>
      </c>
    </row>
    <row r="112" spans="2:4" ht="12.75">
      <c r="B112" s="39" t="s">
        <v>88</v>
      </c>
      <c r="C112" s="40" t="s">
        <v>559</v>
      </c>
      <c r="D112" s="41">
        <v>15.08</v>
      </c>
    </row>
    <row r="113" spans="2:4" ht="12.75">
      <c r="B113" s="39" t="s">
        <v>88</v>
      </c>
      <c r="C113" s="40" t="s">
        <v>560</v>
      </c>
      <c r="D113" s="41">
        <v>14.65</v>
      </c>
    </row>
    <row r="114" spans="2:4" ht="12.75">
      <c r="B114" s="39" t="s">
        <v>88</v>
      </c>
      <c r="C114" s="40" t="s">
        <v>561</v>
      </c>
      <c r="D114" s="41">
        <v>8.57</v>
      </c>
    </row>
    <row r="115" spans="2:4" ht="12.75">
      <c r="B115" s="39" t="s">
        <v>88</v>
      </c>
      <c r="C115" s="40" t="s">
        <v>562</v>
      </c>
      <c r="D115" s="41">
        <v>7.73</v>
      </c>
    </row>
    <row r="116" spans="2:4" ht="12.75">
      <c r="B116" s="39" t="s">
        <v>376</v>
      </c>
      <c r="C116" s="40" t="s">
        <v>563</v>
      </c>
      <c r="D116" s="41">
        <v>48.1</v>
      </c>
    </row>
    <row r="117" spans="2:4" ht="12.75">
      <c r="B117" s="39" t="s">
        <v>88</v>
      </c>
      <c r="C117" s="40" t="s">
        <v>564</v>
      </c>
      <c r="D117" s="41">
        <v>27.6</v>
      </c>
    </row>
    <row r="118" spans="2:4" ht="12.75">
      <c r="B118" s="39" t="s">
        <v>88</v>
      </c>
      <c r="C118" s="40" t="s">
        <v>565</v>
      </c>
      <c r="D118" s="41">
        <v>7.11</v>
      </c>
    </row>
    <row r="119" spans="2:4" ht="12.75">
      <c r="B119" s="39" t="s">
        <v>88</v>
      </c>
      <c r="C119" s="40" t="s">
        <v>566</v>
      </c>
      <c r="D119" s="41">
        <v>5.54</v>
      </c>
    </row>
    <row r="120" spans="2:4" ht="12.75">
      <c r="B120" s="39" t="s">
        <v>88</v>
      </c>
      <c r="C120" s="40" t="s">
        <v>567</v>
      </c>
      <c r="D120" s="41">
        <v>2.36</v>
      </c>
    </row>
    <row r="121" spans="2:4" ht="12.75">
      <c r="B121" s="39" t="s">
        <v>342</v>
      </c>
      <c r="C121" s="40" t="s">
        <v>568</v>
      </c>
      <c r="D121" s="41">
        <v>40.52</v>
      </c>
    </row>
    <row r="122" spans="2:4" ht="12.75">
      <c r="B122" s="39" t="s">
        <v>88</v>
      </c>
      <c r="C122" s="40" t="s">
        <v>569</v>
      </c>
      <c r="D122" s="41">
        <v>31.79</v>
      </c>
    </row>
    <row r="123" spans="2:4" ht="12.75">
      <c r="B123" s="39" t="s">
        <v>88</v>
      </c>
      <c r="C123" s="40" t="s">
        <v>570</v>
      </c>
      <c r="D123" s="41">
        <v>14.46</v>
      </c>
    </row>
    <row r="124" spans="2:4" ht="12.75">
      <c r="B124" s="39" t="s">
        <v>88</v>
      </c>
      <c r="C124" s="40" t="s">
        <v>571</v>
      </c>
      <c r="D124" s="41">
        <v>7.49</v>
      </c>
    </row>
    <row r="125" spans="2:4" ht="12.75">
      <c r="B125" s="39" t="s">
        <v>88</v>
      </c>
      <c r="C125" s="40" t="s">
        <v>572</v>
      </c>
      <c r="D125" s="41">
        <v>1.95</v>
      </c>
    </row>
    <row r="126" spans="2:4" ht="12.75">
      <c r="B126" s="39" t="s">
        <v>344</v>
      </c>
      <c r="C126" s="40" t="s">
        <v>573</v>
      </c>
      <c r="D126" s="41">
        <v>18.34</v>
      </c>
    </row>
    <row r="127" spans="2:4" ht="12.75">
      <c r="B127" s="39" t="s">
        <v>88</v>
      </c>
      <c r="C127" s="40" t="s">
        <v>574</v>
      </c>
      <c r="D127" s="41">
        <v>13.14</v>
      </c>
    </row>
    <row r="128" spans="2:4" ht="12.75">
      <c r="B128" s="39" t="s">
        <v>88</v>
      </c>
      <c r="C128" s="40" t="s">
        <v>575</v>
      </c>
      <c r="D128" s="41">
        <v>10.84</v>
      </c>
    </row>
    <row r="129" spans="2:4" ht="12.75">
      <c r="B129" s="39" t="s">
        <v>88</v>
      </c>
      <c r="C129" s="40" t="s">
        <v>576</v>
      </c>
      <c r="D129" s="41">
        <v>7.9</v>
      </c>
    </row>
    <row r="130" spans="2:4" ht="12.75">
      <c r="B130" s="39" t="s">
        <v>88</v>
      </c>
      <c r="C130" s="40" t="s">
        <v>577</v>
      </c>
      <c r="D130" s="41">
        <v>7.81</v>
      </c>
    </row>
    <row r="131" spans="2:4" ht="12.75">
      <c r="B131" s="39" t="s">
        <v>380</v>
      </c>
      <c r="C131" s="40" t="s">
        <v>578</v>
      </c>
      <c r="D131" s="41">
        <v>13.1</v>
      </c>
    </row>
    <row r="132" spans="2:4" ht="12.75">
      <c r="B132" s="39" t="s">
        <v>88</v>
      </c>
      <c r="C132" s="40" t="s">
        <v>579</v>
      </c>
      <c r="D132" s="41">
        <v>12.18</v>
      </c>
    </row>
    <row r="133" spans="2:4" ht="12.75">
      <c r="B133" s="39" t="s">
        <v>88</v>
      </c>
      <c r="C133" s="40" t="s">
        <v>580</v>
      </c>
      <c r="D133" s="41">
        <v>8.09</v>
      </c>
    </row>
    <row r="134" spans="2:4" ht="12.75">
      <c r="B134" s="39" t="s">
        <v>88</v>
      </c>
      <c r="C134" s="40" t="s">
        <v>581</v>
      </c>
      <c r="D134" s="41">
        <v>7.43</v>
      </c>
    </row>
    <row r="135" spans="2:4" ht="12.75">
      <c r="B135" s="39" t="s">
        <v>88</v>
      </c>
      <c r="C135" s="40" t="s">
        <v>582</v>
      </c>
      <c r="D135" s="41">
        <v>6.15</v>
      </c>
    </row>
    <row r="136" spans="2:4" ht="12.75">
      <c r="B136" s="39" t="s">
        <v>346</v>
      </c>
      <c r="C136" s="40" t="s">
        <v>583</v>
      </c>
      <c r="D136" s="41">
        <v>11.21</v>
      </c>
    </row>
    <row r="137" spans="2:4" ht="12.75">
      <c r="B137" s="39" t="s">
        <v>88</v>
      </c>
      <c r="C137" s="40" t="s">
        <v>584</v>
      </c>
      <c r="D137" s="41">
        <v>10.32</v>
      </c>
    </row>
    <row r="138" spans="2:4" ht="12.75">
      <c r="B138" s="39" t="s">
        <v>88</v>
      </c>
      <c r="C138" s="40" t="s">
        <v>585</v>
      </c>
      <c r="D138" s="41">
        <v>9.78</v>
      </c>
    </row>
    <row r="139" spans="2:4" ht="12.75">
      <c r="B139" s="39" t="s">
        <v>88</v>
      </c>
      <c r="C139" s="40" t="s">
        <v>586</v>
      </c>
      <c r="D139" s="41">
        <v>9.06</v>
      </c>
    </row>
    <row r="140" spans="2:4" ht="12.75">
      <c r="B140" s="39" t="s">
        <v>88</v>
      </c>
      <c r="C140" s="40" t="s">
        <v>587</v>
      </c>
      <c r="D140" s="41">
        <v>8.8</v>
      </c>
    </row>
    <row r="143" spans="1:5" ht="27.75" customHeight="1">
      <c r="B143" s="108" t="s">
        <v>348</v>
      </c>
      <c r="C143" s="105" t="s">
        <v>39</v>
      </c>
      <c r="D143" s="109" t="s">
        <v>38</v>
      </c>
    </row>
    <row r="144" spans="2:4" ht="12.75">
      <c r="B144" s="39" t="s">
        <v>349</v>
      </c>
      <c r="C144" s="40" t="s">
        <v>588</v>
      </c>
      <c r="D144" s="41">
        <v>12</v>
      </c>
    </row>
    <row r="145" spans="2:4" ht="12.75">
      <c r="B145" s="39" t="s">
        <v>88</v>
      </c>
      <c r="C145" s="40" t="s">
        <v>589</v>
      </c>
      <c r="D145" s="41">
        <v>10</v>
      </c>
    </row>
    <row r="146" spans="2:4" ht="12.75">
      <c r="B146" s="39" t="s">
        <v>88</v>
      </c>
      <c r="C146" s="40" t="s">
        <v>590</v>
      </c>
      <c r="D146" s="41">
        <v>8</v>
      </c>
    </row>
    <row r="147" spans="2:4" ht="12.75">
      <c r="B147" s="39" t="s">
        <v>88</v>
      </c>
      <c r="C147" s="40" t="s">
        <v>591</v>
      </c>
      <c r="D147" s="41">
        <v>6</v>
      </c>
    </row>
    <row r="148" spans="2:4" ht="12.75">
      <c r="B148" s="39" t="s">
        <v>88</v>
      </c>
      <c r="C148" s="40" t="s">
        <v>592</v>
      </c>
      <c r="D148" s="41">
        <v>4</v>
      </c>
    </row>
    <row r="149" spans="2:4" ht="12.75">
      <c r="B149" s="39" t="s">
        <v>384</v>
      </c>
      <c r="C149" s="40" t="s">
        <v>593</v>
      </c>
      <c r="D149" s="41">
        <v>8.48</v>
      </c>
    </row>
    <row r="150" spans="2:4" ht="12.75">
      <c r="B150" s="39" t="s">
        <v>88</v>
      </c>
      <c r="C150" s="40" t="s">
        <v>594</v>
      </c>
      <c r="D150" s="41">
        <v>7.53</v>
      </c>
    </row>
    <row r="151" spans="2:4" ht="12.75">
      <c r="B151" s="39" t="s">
        <v>88</v>
      </c>
      <c r="C151" s="40" t="s">
        <v>595</v>
      </c>
      <c r="D151" s="41">
        <v>7.44</v>
      </c>
    </row>
    <row r="152" spans="2:4" ht="12.75">
      <c r="B152" s="39" t="s">
        <v>88</v>
      </c>
      <c r="C152" s="40" t="s">
        <v>596</v>
      </c>
      <c r="D152" s="41">
        <v>6.39</v>
      </c>
    </row>
    <row r="153" spans="2:4" ht="12.75">
      <c r="B153" s="39" t="s">
        <v>88</v>
      </c>
      <c r="C153" s="40" t="s">
        <v>597</v>
      </c>
      <c r="D153" s="41">
        <v>5.26</v>
      </c>
    </row>
    <row r="156" ht="12.75">
      <c r="B156" t="s">
        <v>351</v>
      </c>
    </row>
  </sheetData>
  <sheetProtection/>
  <mergeCells count="4">
    <mergeCell ref="B1:D1"/>
    <mergeCell ref="B2:D2"/>
    <mergeCell ref="B3:D3"/>
    <mergeCell ref="B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21.00390625" style="0" customWidth="1"/>
    <col min="4" max="4" width="14.28125" style="0" customWidth="1"/>
    <col min="5" max="5" width="14.8515625" style="0" customWidth="1"/>
    <col min="6" max="6" width="14.140625" style="0" customWidth="1"/>
    <col min="7" max="7" width="12.00390625" style="0" customWidth="1"/>
    <col min="8" max="8" width="19.8515625" style="0" customWidth="1"/>
    <col min="9" max="9" width="12.7109375" style="0" customWidth="1"/>
    <col min="10" max="10" width="16.00390625" style="0" bestFit="1" customWidth="1"/>
    <col min="11" max="11" width="12.28125" style="0" customWidth="1"/>
    <col min="12" max="12" width="12.7109375" style="0" customWidth="1"/>
    <col min="13" max="13" width="16.00390625" style="0" bestFit="1" customWidth="1"/>
    <col min="14" max="14" width="12.28125" style="0" customWidth="1"/>
    <col min="15" max="15" width="10.421875" style="0" customWidth="1"/>
    <col min="16" max="16" width="11.421875" style="0" customWidth="1"/>
    <col min="17" max="17" width="12.7109375" style="0" customWidth="1"/>
  </cols>
  <sheetData>
    <row r="1" spans="2:17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2:17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2:17" s="3" customFormat="1" ht="15.75" customHeight="1">
      <c r="B3" s="154" t="s">
        <v>598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2:17" s="3" customFormat="1" ht="12.75" customHeight="1">
      <c r="B4" s="161" t="s">
        <v>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Q4" s="75"/>
    </row>
    <row r="5" spans="2:17" s="3" customFormat="1" ht="45.75" customHeight="1">
      <c r="B5" s="166" t="s">
        <v>168</v>
      </c>
      <c r="C5" s="211" t="s">
        <v>135</v>
      </c>
      <c r="D5" s="166" t="s">
        <v>70</v>
      </c>
      <c r="E5" s="166" t="s">
        <v>71</v>
      </c>
      <c r="F5" s="166" t="s">
        <v>72</v>
      </c>
      <c r="G5" s="166" t="s">
        <v>14</v>
      </c>
      <c r="H5" s="166" t="s">
        <v>13</v>
      </c>
      <c r="I5" s="177" t="s">
        <v>158</v>
      </c>
      <c r="J5" s="215"/>
      <c r="K5" s="166" t="s">
        <v>128</v>
      </c>
      <c r="L5" s="177" t="s">
        <v>157</v>
      </c>
      <c r="M5" s="214"/>
      <c r="N5" s="166" t="s">
        <v>128</v>
      </c>
      <c r="O5" s="213" t="s">
        <v>84</v>
      </c>
      <c r="P5" s="180"/>
      <c r="Q5" s="169" t="s">
        <v>128</v>
      </c>
    </row>
    <row r="6" spans="2:17" s="3" customFormat="1" ht="24">
      <c r="B6" s="167"/>
      <c r="C6" s="212"/>
      <c r="D6" s="216"/>
      <c r="E6" s="216"/>
      <c r="F6" s="216"/>
      <c r="G6" s="167"/>
      <c r="H6" s="167"/>
      <c r="I6" s="117" t="s">
        <v>5</v>
      </c>
      <c r="J6" s="117" t="s">
        <v>73</v>
      </c>
      <c r="K6" s="167"/>
      <c r="L6" s="117" t="s">
        <v>5</v>
      </c>
      <c r="M6" s="117" t="s">
        <v>73</v>
      </c>
      <c r="N6" s="167"/>
      <c r="O6" s="117" t="s">
        <v>5</v>
      </c>
      <c r="P6" s="116" t="s">
        <v>127</v>
      </c>
      <c r="Q6" s="210"/>
    </row>
    <row r="7" spans="2:17" ht="12.75">
      <c r="B7" s="5" t="s">
        <v>302</v>
      </c>
      <c r="C7" s="13" t="s">
        <v>428</v>
      </c>
      <c r="D7" s="42" t="s">
        <v>135</v>
      </c>
      <c r="E7" s="42" t="s">
        <v>599</v>
      </c>
      <c r="F7" s="42" t="s">
        <v>429</v>
      </c>
      <c r="G7" s="21">
        <v>14</v>
      </c>
      <c r="H7" s="43">
        <v>609.3</v>
      </c>
      <c r="I7" s="44">
        <v>39259</v>
      </c>
      <c r="J7" s="43">
        <v>41.8</v>
      </c>
      <c r="K7" s="16">
        <v>0.5</v>
      </c>
      <c r="L7" s="21">
        <v>4</v>
      </c>
      <c r="M7" s="43">
        <v>1</v>
      </c>
      <c r="N7" s="16">
        <v>-80.7</v>
      </c>
      <c r="O7" s="18">
        <v>182</v>
      </c>
      <c r="P7" s="27">
        <v>2.1</v>
      </c>
      <c r="Q7" s="16">
        <v>-84.4</v>
      </c>
    </row>
    <row r="8" spans="2:17" ht="12.75">
      <c r="B8" s="5" t="s">
        <v>388</v>
      </c>
      <c r="C8" s="13" t="s">
        <v>600</v>
      </c>
      <c r="D8" s="42" t="s">
        <v>601</v>
      </c>
      <c r="E8" s="42" t="s">
        <v>599</v>
      </c>
      <c r="F8" s="42" t="s">
        <v>602</v>
      </c>
      <c r="G8" s="21">
        <v>138</v>
      </c>
      <c r="H8" s="43">
        <v>18816.7</v>
      </c>
      <c r="I8" s="44">
        <v>19100</v>
      </c>
      <c r="J8" s="43">
        <v>37.4</v>
      </c>
      <c r="K8" s="16">
        <v>-25.2</v>
      </c>
      <c r="L8" s="21" t="s">
        <v>396</v>
      </c>
      <c r="M8" s="43" t="s">
        <v>396</v>
      </c>
      <c r="N8" s="16" t="s">
        <v>436</v>
      </c>
      <c r="O8" s="18" t="s">
        <v>396</v>
      </c>
      <c r="P8" s="27" t="s">
        <v>396</v>
      </c>
      <c r="Q8" s="16" t="s">
        <v>436</v>
      </c>
    </row>
    <row r="9" spans="2:17" ht="12.75">
      <c r="B9" s="5" t="s">
        <v>392</v>
      </c>
      <c r="C9" s="13" t="s">
        <v>603</v>
      </c>
      <c r="D9" s="42" t="s">
        <v>135</v>
      </c>
      <c r="E9" s="42" t="s">
        <v>599</v>
      </c>
      <c r="F9" s="42" t="s">
        <v>602</v>
      </c>
      <c r="G9" s="21">
        <v>19</v>
      </c>
      <c r="H9" s="43">
        <v>956</v>
      </c>
      <c r="I9" s="44">
        <v>739</v>
      </c>
      <c r="J9" s="43">
        <v>0.4</v>
      </c>
      <c r="K9" s="16">
        <v>-20</v>
      </c>
      <c r="L9" s="21">
        <v>0</v>
      </c>
      <c r="M9" s="43">
        <v>0</v>
      </c>
      <c r="N9" s="16">
        <v>0</v>
      </c>
      <c r="O9" s="18">
        <v>0</v>
      </c>
      <c r="P9" s="27">
        <v>0</v>
      </c>
      <c r="Q9" s="16">
        <v>0</v>
      </c>
    </row>
    <row r="10" spans="2:17" ht="12.75">
      <c r="B10" s="5" t="s">
        <v>357</v>
      </c>
      <c r="C10" s="13" t="s">
        <v>604</v>
      </c>
      <c r="D10" s="42" t="s">
        <v>135</v>
      </c>
      <c r="E10" s="42" t="s">
        <v>599</v>
      </c>
      <c r="F10" s="42" t="s">
        <v>602</v>
      </c>
      <c r="G10" s="21">
        <v>16</v>
      </c>
      <c r="H10" s="43">
        <v>223.1</v>
      </c>
      <c r="I10" s="44">
        <v>785</v>
      </c>
      <c r="J10" s="43">
        <v>0.7</v>
      </c>
      <c r="K10" s="16">
        <v>89.5</v>
      </c>
      <c r="L10" s="21" t="s">
        <v>441</v>
      </c>
      <c r="M10" s="43" t="s">
        <v>441</v>
      </c>
      <c r="N10" s="16" t="s">
        <v>436</v>
      </c>
      <c r="O10" s="18" t="s">
        <v>441</v>
      </c>
      <c r="P10" s="27" t="s">
        <v>441</v>
      </c>
      <c r="Q10" s="16" t="s">
        <v>436</v>
      </c>
    </row>
    <row r="11" spans="2:17" ht="12.75">
      <c r="B11" s="5" t="s">
        <v>316</v>
      </c>
      <c r="C11" s="13" t="s">
        <v>605</v>
      </c>
      <c r="D11" s="42" t="s">
        <v>135</v>
      </c>
      <c r="E11" s="42" t="s">
        <v>599</v>
      </c>
      <c r="F11" s="42" t="s">
        <v>429</v>
      </c>
      <c r="G11" s="21">
        <v>53</v>
      </c>
      <c r="H11" s="43">
        <v>4803.3</v>
      </c>
      <c r="I11" s="44">
        <v>78</v>
      </c>
      <c r="J11" s="43">
        <v>0.1</v>
      </c>
      <c r="K11" s="16">
        <v>50</v>
      </c>
      <c r="L11" s="21" t="s">
        <v>441</v>
      </c>
      <c r="M11" s="43" t="s">
        <v>441</v>
      </c>
      <c r="N11" s="16" t="s">
        <v>436</v>
      </c>
      <c r="O11" s="18" t="s">
        <v>396</v>
      </c>
      <c r="P11" s="27" t="s">
        <v>396</v>
      </c>
      <c r="Q11" s="16" t="s">
        <v>436</v>
      </c>
    </row>
    <row r="12" spans="2:17" ht="12.75">
      <c r="B12" s="5" t="s">
        <v>318</v>
      </c>
      <c r="C12" s="13" t="s">
        <v>606</v>
      </c>
      <c r="D12" s="42" t="s">
        <v>607</v>
      </c>
      <c r="E12" s="42" t="s">
        <v>608</v>
      </c>
      <c r="F12" s="42" t="s">
        <v>602</v>
      </c>
      <c r="G12" s="21">
        <v>47</v>
      </c>
      <c r="H12" s="43">
        <v>7700.5</v>
      </c>
      <c r="I12" s="44">
        <v>31773</v>
      </c>
      <c r="J12" s="43">
        <v>94</v>
      </c>
      <c r="K12" s="16">
        <v>12.2</v>
      </c>
      <c r="L12" s="21">
        <v>761</v>
      </c>
      <c r="M12" s="43">
        <v>5.4</v>
      </c>
      <c r="N12" s="16">
        <v>35</v>
      </c>
      <c r="O12" s="18" t="s">
        <v>396</v>
      </c>
      <c r="P12" s="27" t="s">
        <v>396</v>
      </c>
      <c r="Q12" s="16" t="s">
        <v>436</v>
      </c>
    </row>
    <row r="13" spans="2:17" ht="12.75">
      <c r="B13" s="5" t="s">
        <v>397</v>
      </c>
      <c r="C13" s="13" t="s">
        <v>609</v>
      </c>
      <c r="D13" s="42" t="s">
        <v>135</v>
      </c>
      <c r="E13" s="42" t="s">
        <v>599</v>
      </c>
      <c r="F13" s="42" t="s">
        <v>602</v>
      </c>
      <c r="G13" s="21">
        <v>393</v>
      </c>
      <c r="H13" s="43">
        <v>30516.7</v>
      </c>
      <c r="I13" s="44">
        <v>594715</v>
      </c>
      <c r="J13" s="43">
        <v>642.9</v>
      </c>
      <c r="K13" s="16">
        <v>-11.5</v>
      </c>
      <c r="L13" s="21">
        <v>864</v>
      </c>
      <c r="M13" s="43">
        <v>81.3</v>
      </c>
      <c r="N13" s="16">
        <v>-20.6</v>
      </c>
      <c r="O13" s="18" t="s">
        <v>396</v>
      </c>
      <c r="P13" s="27" t="s">
        <v>396</v>
      </c>
      <c r="Q13" s="16" t="s">
        <v>436</v>
      </c>
    </row>
    <row r="14" spans="2:17" ht="12.75">
      <c r="B14" s="5" t="s">
        <v>330</v>
      </c>
      <c r="C14" s="13" t="s">
        <v>610</v>
      </c>
      <c r="D14" s="42" t="s">
        <v>135</v>
      </c>
      <c r="E14" s="42" t="s">
        <v>599</v>
      </c>
      <c r="F14" s="42" t="s">
        <v>429</v>
      </c>
      <c r="G14" s="21">
        <v>89</v>
      </c>
      <c r="H14" s="43">
        <v>6618.8</v>
      </c>
      <c r="I14" s="44">
        <v>91</v>
      </c>
      <c r="J14" s="43">
        <v>0.5</v>
      </c>
      <c r="K14" s="16">
        <v>-35.1</v>
      </c>
      <c r="L14" s="21" t="s">
        <v>441</v>
      </c>
      <c r="M14" s="43" t="s">
        <v>441</v>
      </c>
      <c r="N14" s="16" t="s">
        <v>436</v>
      </c>
      <c r="O14" s="18" t="s">
        <v>441</v>
      </c>
      <c r="P14" s="27" t="s">
        <v>441</v>
      </c>
      <c r="Q14" s="16" t="s">
        <v>436</v>
      </c>
    </row>
    <row r="15" spans="2:17" ht="12.75">
      <c r="B15" s="5" t="s">
        <v>366</v>
      </c>
      <c r="C15" s="13" t="s">
        <v>611</v>
      </c>
      <c r="D15" s="42" t="s">
        <v>88</v>
      </c>
      <c r="E15" s="42" t="s">
        <v>599</v>
      </c>
      <c r="F15" s="42" t="s">
        <v>88</v>
      </c>
      <c r="G15" s="21">
        <v>1</v>
      </c>
      <c r="H15" s="43">
        <v>5</v>
      </c>
      <c r="I15" s="44">
        <v>0</v>
      </c>
      <c r="J15" s="43">
        <v>0</v>
      </c>
      <c r="K15" s="16">
        <v>0</v>
      </c>
      <c r="L15" s="21" t="s">
        <v>396</v>
      </c>
      <c r="M15" s="43" t="s">
        <v>396</v>
      </c>
      <c r="N15" s="16" t="s">
        <v>436</v>
      </c>
      <c r="O15" s="18" t="s">
        <v>396</v>
      </c>
      <c r="P15" s="27" t="s">
        <v>396</v>
      </c>
      <c r="Q15" s="16" t="s">
        <v>436</v>
      </c>
    </row>
    <row r="16" spans="2:17" ht="12.75">
      <c r="B16" s="5" t="s">
        <v>332</v>
      </c>
      <c r="C16" s="13" t="s">
        <v>612</v>
      </c>
      <c r="D16" s="42" t="s">
        <v>135</v>
      </c>
      <c r="E16" s="42" t="s">
        <v>599</v>
      </c>
      <c r="F16" s="42" t="s">
        <v>602</v>
      </c>
      <c r="G16" s="21">
        <v>455</v>
      </c>
      <c r="H16" s="43">
        <v>22773</v>
      </c>
      <c r="I16" s="44">
        <v>1032177</v>
      </c>
      <c r="J16" s="43">
        <v>801.3</v>
      </c>
      <c r="K16" s="16">
        <v>18.9</v>
      </c>
      <c r="L16" s="21">
        <v>234</v>
      </c>
      <c r="M16" s="43">
        <v>126.9</v>
      </c>
      <c r="N16" s="16">
        <v>10.3</v>
      </c>
      <c r="O16" s="18">
        <v>50</v>
      </c>
      <c r="P16" s="27">
        <v>0.3</v>
      </c>
      <c r="Q16" s="16">
        <v>-81.3</v>
      </c>
    </row>
    <row r="17" spans="2:17" ht="12.75">
      <c r="B17" s="5" t="s">
        <v>342</v>
      </c>
      <c r="C17" s="13" t="s">
        <v>613</v>
      </c>
      <c r="D17" s="42" t="s">
        <v>135</v>
      </c>
      <c r="E17" s="42" t="s">
        <v>599</v>
      </c>
      <c r="F17" s="42" t="s">
        <v>429</v>
      </c>
      <c r="G17" s="21">
        <v>12</v>
      </c>
      <c r="H17" s="43">
        <v>179.5</v>
      </c>
      <c r="I17" s="44" t="s">
        <v>441</v>
      </c>
      <c r="J17" s="43" t="s">
        <v>441</v>
      </c>
      <c r="K17" s="16" t="s">
        <v>436</v>
      </c>
      <c r="L17" s="21" t="s">
        <v>441</v>
      </c>
      <c r="M17" s="43" t="s">
        <v>441</v>
      </c>
      <c r="N17" s="16" t="s">
        <v>436</v>
      </c>
      <c r="O17" s="18" t="s">
        <v>441</v>
      </c>
      <c r="P17" s="27" t="s">
        <v>441</v>
      </c>
      <c r="Q17" s="16" t="s">
        <v>436</v>
      </c>
    </row>
    <row r="18" spans="2:17" ht="12.75">
      <c r="B18" s="5" t="s">
        <v>344</v>
      </c>
      <c r="C18" s="13" t="s">
        <v>614</v>
      </c>
      <c r="D18" s="42" t="s">
        <v>135</v>
      </c>
      <c r="E18" s="42" t="s">
        <v>599</v>
      </c>
      <c r="F18" s="42" t="s">
        <v>429</v>
      </c>
      <c r="G18" s="21">
        <v>14</v>
      </c>
      <c r="H18" s="43">
        <v>959.1</v>
      </c>
      <c r="I18" s="44">
        <v>9317</v>
      </c>
      <c r="J18" s="43">
        <v>40.9</v>
      </c>
      <c r="K18" s="16">
        <v>23.7</v>
      </c>
      <c r="L18" s="21" t="s">
        <v>441</v>
      </c>
      <c r="M18" s="43" t="s">
        <v>441</v>
      </c>
      <c r="N18" s="16" t="s">
        <v>436</v>
      </c>
      <c r="O18" s="18" t="s">
        <v>441</v>
      </c>
      <c r="P18" s="27" t="s">
        <v>441</v>
      </c>
      <c r="Q18" s="16" t="s">
        <v>436</v>
      </c>
    </row>
    <row r="19" spans="2:17" ht="12.75">
      <c r="B19" s="5" t="s">
        <v>380</v>
      </c>
      <c r="C19" s="13" t="s">
        <v>615</v>
      </c>
      <c r="D19" s="42" t="s">
        <v>135</v>
      </c>
      <c r="E19" s="42" t="s">
        <v>599</v>
      </c>
      <c r="F19" s="42" t="s">
        <v>602</v>
      </c>
      <c r="G19" s="21">
        <v>357</v>
      </c>
      <c r="H19" s="43">
        <v>2873</v>
      </c>
      <c r="I19" s="44">
        <v>199187</v>
      </c>
      <c r="J19" s="43">
        <v>71.4</v>
      </c>
      <c r="K19" s="16">
        <v>106.7</v>
      </c>
      <c r="L19" s="21">
        <v>1</v>
      </c>
      <c r="M19" s="43">
        <v>0</v>
      </c>
      <c r="N19" s="16">
        <v>-89.3</v>
      </c>
      <c r="O19" s="18" t="s">
        <v>396</v>
      </c>
      <c r="P19" s="27" t="s">
        <v>396</v>
      </c>
      <c r="Q19" s="16" t="s">
        <v>436</v>
      </c>
    </row>
    <row r="20" spans="2:17" ht="12.75">
      <c r="B20" s="5" t="s">
        <v>346</v>
      </c>
      <c r="C20" s="13" t="s">
        <v>616</v>
      </c>
      <c r="D20" s="42" t="s">
        <v>88</v>
      </c>
      <c r="E20" s="42" t="s">
        <v>599</v>
      </c>
      <c r="F20" s="42" t="s">
        <v>602</v>
      </c>
      <c r="G20" s="21">
        <v>3</v>
      </c>
      <c r="H20" s="43">
        <v>57.4</v>
      </c>
      <c r="I20" s="44">
        <v>27</v>
      </c>
      <c r="J20" s="43">
        <v>0</v>
      </c>
      <c r="K20" s="16">
        <v>-60</v>
      </c>
      <c r="L20" s="21">
        <v>0</v>
      </c>
      <c r="M20" s="43">
        <v>0</v>
      </c>
      <c r="N20" s="16">
        <v>0</v>
      </c>
      <c r="O20" s="18">
        <v>0</v>
      </c>
      <c r="P20" s="27">
        <v>0</v>
      </c>
      <c r="Q20" s="16">
        <v>0</v>
      </c>
    </row>
    <row r="21" spans="2:17" ht="12.75">
      <c r="B21" s="5" t="s">
        <v>433</v>
      </c>
      <c r="C21" s="13" t="s">
        <v>88</v>
      </c>
      <c r="D21" s="42" t="s">
        <v>88</v>
      </c>
      <c r="E21" s="42" t="s">
        <v>88</v>
      </c>
      <c r="F21" s="42" t="s">
        <v>88</v>
      </c>
      <c r="G21" s="21">
        <v>1611</v>
      </c>
      <c r="H21" s="43">
        <v>97091.4</v>
      </c>
      <c r="I21" s="44">
        <v>1927248</v>
      </c>
      <c r="J21" s="43">
        <v>1731.4</v>
      </c>
      <c r="K21" s="16" t="s">
        <v>88</v>
      </c>
      <c r="L21" s="21">
        <v>1864</v>
      </c>
      <c r="M21" s="43">
        <v>214.60000000000002</v>
      </c>
      <c r="N21" s="16" t="s">
        <v>88</v>
      </c>
      <c r="O21" s="18">
        <v>232</v>
      </c>
      <c r="P21" s="27">
        <v>2.4</v>
      </c>
      <c r="Q21" s="16" t="s">
        <v>88</v>
      </c>
    </row>
    <row r="24" ht="12.75">
      <c r="B24" t="s">
        <v>351</v>
      </c>
    </row>
  </sheetData>
  <sheetProtection/>
  <mergeCells count="17">
    <mergeCell ref="B1:Q1"/>
    <mergeCell ref="B2:Q2"/>
    <mergeCell ref="B3:Q3"/>
    <mergeCell ref="O5:P5"/>
    <mergeCell ref="L5:M5"/>
    <mergeCell ref="I5:J5"/>
    <mergeCell ref="B4:N4"/>
    <mergeCell ref="D5:D6"/>
    <mergeCell ref="E5:E6"/>
    <mergeCell ref="F5:F6"/>
    <mergeCell ref="Q5:Q6"/>
    <mergeCell ref="B5:B6"/>
    <mergeCell ref="C5:C6"/>
    <mergeCell ref="G5:G6"/>
    <mergeCell ref="H5:H6"/>
    <mergeCell ref="K5:K6"/>
    <mergeCell ref="N5:N6"/>
  </mergeCells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M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78" customWidth="1"/>
    <col min="2" max="3" width="24.8515625" style="78" customWidth="1"/>
    <col min="4" max="4" width="9.8515625" style="78" customWidth="1"/>
    <col min="5" max="11" width="12.7109375" style="78" customWidth="1"/>
    <col min="12" max="12" width="14.00390625" style="78" customWidth="1"/>
    <col min="13" max="13" width="11.7109375" style="78" customWidth="1"/>
    <col min="14" max="16384" width="11.421875" style="78" customWidth="1"/>
  </cols>
  <sheetData>
    <row r="1" spans="2:13" s="77" customFormat="1" ht="33.75" customHeight="1">
      <c r="B1" s="185" t="s">
        <v>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37"/>
    </row>
    <row r="2" spans="2:13" ht="18" customHeight="1">
      <c r="B2" s="187" t="s">
        <v>300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38"/>
    </row>
    <row r="3" spans="2:13" ht="15.75" customHeight="1">
      <c r="B3" s="189" t="s">
        <v>617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8"/>
    </row>
    <row r="4" spans="2:13" ht="12.75" customHeight="1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3"/>
    </row>
    <row r="5" spans="2:13" ht="45.75" customHeight="1">
      <c r="B5" s="191" t="s">
        <v>168</v>
      </c>
      <c r="C5" s="194" t="s">
        <v>154</v>
      </c>
      <c r="D5" s="195"/>
      <c r="E5" s="195"/>
      <c r="F5" s="195"/>
      <c r="G5" s="195"/>
      <c r="H5" s="195"/>
      <c r="I5" s="195"/>
      <c r="J5" s="195"/>
      <c r="K5" s="195"/>
      <c r="L5" s="195"/>
      <c r="M5" s="84"/>
    </row>
    <row r="6" spans="2:12" ht="36.75" customHeight="1">
      <c r="B6" s="192"/>
      <c r="C6" s="196" t="s">
        <v>95</v>
      </c>
      <c r="D6" s="199"/>
      <c r="E6" s="196" t="s">
        <v>96</v>
      </c>
      <c r="F6" s="199"/>
      <c r="G6" s="198" t="s">
        <v>97</v>
      </c>
      <c r="H6" s="199"/>
      <c r="I6" s="196" t="s">
        <v>98</v>
      </c>
      <c r="J6" s="199"/>
      <c r="K6" s="196" t="s">
        <v>99</v>
      </c>
      <c r="L6" s="199"/>
    </row>
    <row r="7" spans="2:12" ht="24">
      <c r="B7" s="193"/>
      <c r="C7" s="99" t="s">
        <v>5</v>
      </c>
      <c r="D7" s="99" t="s">
        <v>127</v>
      </c>
      <c r="E7" s="99" t="s">
        <v>5</v>
      </c>
      <c r="F7" s="99" t="s">
        <v>127</v>
      </c>
      <c r="G7" s="99" t="s">
        <v>5</v>
      </c>
      <c r="H7" s="99" t="s">
        <v>127</v>
      </c>
      <c r="I7" s="99" t="s">
        <v>5</v>
      </c>
      <c r="J7" s="99" t="s">
        <v>127</v>
      </c>
      <c r="K7" s="99" t="s">
        <v>5</v>
      </c>
      <c r="L7" s="99" t="s">
        <v>127</v>
      </c>
    </row>
    <row r="8" spans="2:12" ht="12.75">
      <c r="B8" s="29" t="s">
        <v>302</v>
      </c>
      <c r="C8" s="30">
        <v>1138</v>
      </c>
      <c r="D8" s="27">
        <v>1.2</v>
      </c>
      <c r="E8" s="30">
        <v>0</v>
      </c>
      <c r="F8" s="27">
        <v>0</v>
      </c>
      <c r="G8" s="30">
        <v>0</v>
      </c>
      <c r="H8" s="27">
        <v>0</v>
      </c>
      <c r="I8" s="30">
        <v>37929</v>
      </c>
      <c r="J8" s="27">
        <v>40</v>
      </c>
      <c r="K8" s="30">
        <v>193</v>
      </c>
      <c r="L8" s="27">
        <v>0.2</v>
      </c>
    </row>
    <row r="9" spans="2:12" ht="12.75">
      <c r="B9" s="29" t="s">
        <v>388</v>
      </c>
      <c r="C9" s="30" t="s">
        <v>396</v>
      </c>
      <c r="D9" s="27" t="s">
        <v>396</v>
      </c>
      <c r="E9" s="30" t="s">
        <v>396</v>
      </c>
      <c r="F9" s="27" t="s">
        <v>396</v>
      </c>
      <c r="G9" s="30" t="s">
        <v>396</v>
      </c>
      <c r="H9" s="27" t="s">
        <v>396</v>
      </c>
      <c r="I9" s="30" t="s">
        <v>396</v>
      </c>
      <c r="J9" s="27" t="s">
        <v>396</v>
      </c>
      <c r="K9" s="30" t="s">
        <v>396</v>
      </c>
      <c r="L9" s="27" t="s">
        <v>396</v>
      </c>
    </row>
    <row r="10" spans="2:12" ht="12.75">
      <c r="B10" s="29" t="s">
        <v>392</v>
      </c>
      <c r="C10" s="30">
        <v>30</v>
      </c>
      <c r="D10" s="27">
        <v>0</v>
      </c>
      <c r="E10" s="30">
        <v>8</v>
      </c>
      <c r="F10" s="27">
        <v>0</v>
      </c>
      <c r="G10" s="30">
        <v>0</v>
      </c>
      <c r="H10" s="27">
        <v>0</v>
      </c>
      <c r="I10" s="30">
        <v>627</v>
      </c>
      <c r="J10" s="27">
        <v>0.3</v>
      </c>
      <c r="K10" s="30">
        <v>23</v>
      </c>
      <c r="L10" s="27">
        <v>0</v>
      </c>
    </row>
    <row r="11" spans="2:12" ht="12.75">
      <c r="B11" s="29" t="s">
        <v>357</v>
      </c>
      <c r="C11" s="30" t="s">
        <v>396</v>
      </c>
      <c r="D11" s="27" t="s">
        <v>396</v>
      </c>
      <c r="E11" s="30" t="s">
        <v>396</v>
      </c>
      <c r="F11" s="27" t="s">
        <v>396</v>
      </c>
      <c r="G11" s="30" t="s">
        <v>396</v>
      </c>
      <c r="H11" s="27" t="s">
        <v>396</v>
      </c>
      <c r="I11" s="30" t="s">
        <v>396</v>
      </c>
      <c r="J11" s="27" t="s">
        <v>396</v>
      </c>
      <c r="K11" s="30" t="s">
        <v>396</v>
      </c>
      <c r="L11" s="27" t="s">
        <v>396</v>
      </c>
    </row>
    <row r="12" spans="2:12" ht="12.75">
      <c r="B12" s="29" t="s">
        <v>316</v>
      </c>
      <c r="C12" s="30" t="s">
        <v>396</v>
      </c>
      <c r="D12" s="27" t="s">
        <v>396</v>
      </c>
      <c r="E12" s="30" t="s">
        <v>396</v>
      </c>
      <c r="F12" s="27" t="s">
        <v>396</v>
      </c>
      <c r="G12" s="30" t="s">
        <v>396</v>
      </c>
      <c r="H12" s="27" t="s">
        <v>396</v>
      </c>
      <c r="I12" s="30">
        <v>78</v>
      </c>
      <c r="J12" s="27">
        <v>0.1</v>
      </c>
      <c r="K12" s="30" t="s">
        <v>396</v>
      </c>
      <c r="L12" s="27" t="s">
        <v>396</v>
      </c>
    </row>
    <row r="13" spans="2:12" ht="12.75">
      <c r="B13" s="29" t="s">
        <v>318</v>
      </c>
      <c r="C13" s="30">
        <v>1121</v>
      </c>
      <c r="D13" s="27">
        <v>3.2</v>
      </c>
      <c r="E13" s="30">
        <v>2069</v>
      </c>
      <c r="F13" s="27">
        <v>4.2</v>
      </c>
      <c r="G13" s="30">
        <v>142</v>
      </c>
      <c r="H13" s="27">
        <v>0.3</v>
      </c>
      <c r="I13" s="30">
        <v>26450</v>
      </c>
      <c r="J13" s="27">
        <v>80</v>
      </c>
      <c r="K13" s="30">
        <v>758</v>
      </c>
      <c r="L13" s="27">
        <v>2.2</v>
      </c>
    </row>
    <row r="14" spans="2:13" ht="12.75">
      <c r="B14" s="29" t="s">
        <v>397</v>
      </c>
      <c r="C14" s="30" t="s">
        <v>396</v>
      </c>
      <c r="D14" s="27" t="s">
        <v>396</v>
      </c>
      <c r="E14" s="30" t="s">
        <v>396</v>
      </c>
      <c r="F14" s="27" t="s">
        <v>396</v>
      </c>
      <c r="G14" s="30" t="s">
        <v>396</v>
      </c>
      <c r="H14" s="27" t="s">
        <v>396</v>
      </c>
      <c r="I14" s="30" t="s">
        <v>396</v>
      </c>
      <c r="J14" s="27" t="s">
        <v>396</v>
      </c>
      <c r="K14" s="30" t="s">
        <v>396</v>
      </c>
      <c r="L14" s="27" t="s">
        <v>396</v>
      </c>
      <c r="M14" s="80"/>
    </row>
    <row r="15" spans="2:12" ht="12.75">
      <c r="B15" s="29" t="s">
        <v>330</v>
      </c>
      <c r="C15" s="30">
        <v>9</v>
      </c>
      <c r="D15" s="27">
        <v>0</v>
      </c>
      <c r="E15" s="30">
        <v>1</v>
      </c>
      <c r="F15" s="27">
        <v>0</v>
      </c>
      <c r="G15" s="30">
        <v>1</v>
      </c>
      <c r="H15" s="27">
        <v>0</v>
      </c>
      <c r="I15" s="30">
        <v>80</v>
      </c>
      <c r="J15" s="27">
        <v>0.4</v>
      </c>
      <c r="K15" s="30">
        <v>0</v>
      </c>
      <c r="L15" s="27">
        <v>0</v>
      </c>
    </row>
    <row r="16" spans="2:12" ht="12.75">
      <c r="B16" s="29" t="s">
        <v>366</v>
      </c>
      <c r="C16" s="30">
        <v>0</v>
      </c>
      <c r="D16" s="27">
        <v>0</v>
      </c>
      <c r="E16" s="30">
        <v>0</v>
      </c>
      <c r="F16" s="27">
        <v>0</v>
      </c>
      <c r="G16" s="30" t="s">
        <v>396</v>
      </c>
      <c r="H16" s="27" t="s">
        <v>396</v>
      </c>
      <c r="I16" s="30">
        <v>0</v>
      </c>
      <c r="J16" s="27">
        <v>0</v>
      </c>
      <c r="K16" s="30">
        <v>0</v>
      </c>
      <c r="L16" s="27">
        <v>0</v>
      </c>
    </row>
    <row r="17" spans="2:12" ht="12.75">
      <c r="B17" s="29" t="s">
        <v>332</v>
      </c>
      <c r="C17" s="30">
        <v>32683</v>
      </c>
      <c r="D17" s="27">
        <v>10.9</v>
      </c>
      <c r="E17" s="30">
        <v>21446</v>
      </c>
      <c r="F17" s="27">
        <v>37</v>
      </c>
      <c r="G17" s="30">
        <v>637</v>
      </c>
      <c r="H17" s="27">
        <v>0.2</v>
      </c>
      <c r="I17" s="30">
        <v>968155</v>
      </c>
      <c r="J17" s="27">
        <v>750.1</v>
      </c>
      <c r="K17" s="30">
        <v>9256</v>
      </c>
      <c r="L17" s="27">
        <v>3.2</v>
      </c>
    </row>
    <row r="18" spans="2:12" ht="12.75">
      <c r="B18" s="29" t="s">
        <v>342</v>
      </c>
      <c r="C18" s="30" t="s">
        <v>441</v>
      </c>
      <c r="D18" s="27" t="s">
        <v>441</v>
      </c>
      <c r="E18" s="30" t="s">
        <v>441</v>
      </c>
      <c r="F18" s="27" t="s">
        <v>441</v>
      </c>
      <c r="G18" s="30" t="s">
        <v>441</v>
      </c>
      <c r="H18" s="27" t="s">
        <v>441</v>
      </c>
      <c r="I18" s="30" t="s">
        <v>441</v>
      </c>
      <c r="J18" s="27" t="s">
        <v>441</v>
      </c>
      <c r="K18" s="30" t="s">
        <v>441</v>
      </c>
      <c r="L18" s="27" t="s">
        <v>441</v>
      </c>
    </row>
    <row r="19" spans="2:12" ht="12.75">
      <c r="B19" s="29" t="s">
        <v>344</v>
      </c>
      <c r="C19" s="30">
        <v>760</v>
      </c>
      <c r="D19" s="27">
        <v>2.2</v>
      </c>
      <c r="E19" s="30">
        <v>82</v>
      </c>
      <c r="F19" s="27">
        <v>0.1</v>
      </c>
      <c r="G19" s="30">
        <v>25</v>
      </c>
      <c r="H19" s="27">
        <v>0</v>
      </c>
      <c r="I19" s="30">
        <v>8210</v>
      </c>
      <c r="J19" s="27">
        <v>37.6</v>
      </c>
      <c r="K19" s="30">
        <v>240</v>
      </c>
      <c r="L19" s="27">
        <v>1.1</v>
      </c>
    </row>
    <row r="20" spans="2:12" ht="12.75">
      <c r="B20" s="29" t="s">
        <v>380</v>
      </c>
      <c r="C20" s="30">
        <v>6273</v>
      </c>
      <c r="D20" s="27">
        <v>1.6</v>
      </c>
      <c r="E20" s="30">
        <v>4181</v>
      </c>
      <c r="F20" s="27">
        <v>1</v>
      </c>
      <c r="G20" s="30" t="s">
        <v>396</v>
      </c>
      <c r="H20" s="27" t="s">
        <v>396</v>
      </c>
      <c r="I20" s="30">
        <v>188733</v>
      </c>
      <c r="J20" s="27">
        <v>68.7</v>
      </c>
      <c r="K20" s="30" t="s">
        <v>396</v>
      </c>
      <c r="L20" s="27" t="s">
        <v>396</v>
      </c>
    </row>
    <row r="21" spans="2:12" ht="12.75">
      <c r="B21" s="29" t="s">
        <v>346</v>
      </c>
      <c r="C21" s="30">
        <v>1</v>
      </c>
      <c r="D21" s="27">
        <v>0</v>
      </c>
      <c r="E21" s="30">
        <v>1</v>
      </c>
      <c r="F21" s="27">
        <v>0</v>
      </c>
      <c r="G21" s="30">
        <v>0</v>
      </c>
      <c r="H21" s="27">
        <v>0</v>
      </c>
      <c r="I21" s="30">
        <v>24</v>
      </c>
      <c r="J21" s="27">
        <v>0</v>
      </c>
      <c r="K21" s="30">
        <v>1</v>
      </c>
      <c r="L21" s="27">
        <v>0</v>
      </c>
    </row>
    <row r="22" spans="2:12" ht="12.75">
      <c r="B22" s="29" t="s">
        <v>433</v>
      </c>
      <c r="C22" s="30">
        <v>42015</v>
      </c>
      <c r="D22" s="27">
        <v>19.1</v>
      </c>
      <c r="E22" s="30">
        <v>27788</v>
      </c>
      <c r="F22" s="27">
        <v>42.3</v>
      </c>
      <c r="G22" s="30">
        <v>805</v>
      </c>
      <c r="H22" s="27">
        <v>0.5</v>
      </c>
      <c r="I22" s="30">
        <v>1231178</v>
      </c>
      <c r="J22" s="27">
        <v>978.1</v>
      </c>
      <c r="K22" s="30">
        <v>10471</v>
      </c>
      <c r="L22" s="27">
        <v>6.7</v>
      </c>
    </row>
    <row r="25" ht="12.75">
      <c r="B25" t="s">
        <v>351</v>
      </c>
    </row>
  </sheetData>
  <sheetProtection/>
  <mergeCells count="10">
    <mergeCell ref="I6:J6"/>
    <mergeCell ref="K6:L6"/>
    <mergeCell ref="B1:L1"/>
    <mergeCell ref="B2:L2"/>
    <mergeCell ref="B3:L3"/>
    <mergeCell ref="B5:B7"/>
    <mergeCell ref="C5:L5"/>
    <mergeCell ref="C6:D6"/>
    <mergeCell ref="E6:F6"/>
    <mergeCell ref="G6:H6"/>
  </mergeCells>
  <printOptions/>
  <pageMargins left="0.75" right="0.75" top="1" bottom="1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21.00390625" style="0" customWidth="1"/>
    <col min="4" max="4" width="14.28125" style="0" customWidth="1"/>
    <col min="5" max="5" width="14.8515625" style="0" customWidth="1"/>
    <col min="6" max="6" width="14.140625" style="0" customWidth="1"/>
    <col min="7" max="7" width="12.7109375" style="0" customWidth="1"/>
    <col min="8" max="9" width="16.00390625" style="0" bestFit="1" customWidth="1"/>
    <col min="10" max="10" width="13.7109375" style="0" customWidth="1"/>
    <col min="12" max="12" width="8.8515625" style="0" customWidth="1"/>
  </cols>
  <sheetData>
    <row r="1" spans="2:12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s="3" customFormat="1" ht="15.75" customHeight="1">
      <c r="B3" s="154" t="s">
        <v>618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0" s="3" customFormat="1" ht="12.75" customHeight="1">
      <c r="B4" s="161" t="s">
        <v>1</v>
      </c>
      <c r="C4" s="219"/>
      <c r="D4" s="219"/>
      <c r="E4" s="219"/>
      <c r="F4" s="219"/>
      <c r="G4" s="219"/>
      <c r="H4" s="219"/>
      <c r="I4" s="219"/>
      <c r="J4" s="81"/>
    </row>
    <row r="5" spans="2:12" s="3" customFormat="1" ht="45.75" customHeight="1">
      <c r="B5" s="166" t="s">
        <v>168</v>
      </c>
      <c r="C5" s="211" t="s">
        <v>135</v>
      </c>
      <c r="D5" s="166" t="s">
        <v>70</v>
      </c>
      <c r="E5" s="166" t="s">
        <v>71</v>
      </c>
      <c r="F5" s="166" t="s">
        <v>72</v>
      </c>
      <c r="G5" s="177" t="s">
        <v>158</v>
      </c>
      <c r="H5" s="218"/>
      <c r="I5" s="177" t="s">
        <v>157</v>
      </c>
      <c r="J5" s="218"/>
      <c r="K5" s="177" t="s">
        <v>84</v>
      </c>
      <c r="L5" s="180"/>
    </row>
    <row r="6" spans="2:12" s="3" customFormat="1" ht="24">
      <c r="B6" s="167"/>
      <c r="C6" s="212"/>
      <c r="D6" s="217"/>
      <c r="E6" s="217"/>
      <c r="F6" s="217"/>
      <c r="G6" s="117" t="s">
        <v>5</v>
      </c>
      <c r="H6" s="117" t="s">
        <v>73</v>
      </c>
      <c r="I6" s="117" t="s">
        <v>5</v>
      </c>
      <c r="J6" s="117" t="s">
        <v>73</v>
      </c>
      <c r="K6" s="117" t="s">
        <v>5</v>
      </c>
      <c r="L6" s="116" t="s">
        <v>127</v>
      </c>
    </row>
    <row r="7" spans="2:12" ht="12.75">
      <c r="B7" s="5" t="s">
        <v>302</v>
      </c>
      <c r="C7" s="13" t="s">
        <v>428</v>
      </c>
      <c r="D7" s="42" t="s">
        <v>135</v>
      </c>
      <c r="E7" s="42" t="s">
        <v>599</v>
      </c>
      <c r="F7" s="42" t="s">
        <v>429</v>
      </c>
      <c r="G7" s="47">
        <v>71933</v>
      </c>
      <c r="H7" s="45">
        <v>83.4</v>
      </c>
      <c r="I7" s="47">
        <v>19</v>
      </c>
      <c r="J7" s="45">
        <v>6.2</v>
      </c>
      <c r="K7" s="47">
        <v>384</v>
      </c>
      <c r="L7" s="45">
        <v>15.8</v>
      </c>
    </row>
    <row r="8" spans="2:12" ht="12.75">
      <c r="B8" s="5" t="s">
        <v>388</v>
      </c>
      <c r="C8" s="13" t="s">
        <v>600</v>
      </c>
      <c r="D8" s="42" t="s">
        <v>601</v>
      </c>
      <c r="E8" s="42" t="s">
        <v>599</v>
      </c>
      <c r="F8" s="42" t="s">
        <v>602</v>
      </c>
      <c r="G8" s="47">
        <v>44100</v>
      </c>
      <c r="H8" s="45">
        <v>87.4</v>
      </c>
      <c r="I8" s="47">
        <v>0</v>
      </c>
      <c r="J8" s="45">
        <v>0</v>
      </c>
      <c r="K8" s="47">
        <v>0</v>
      </c>
      <c r="L8" s="45">
        <v>0</v>
      </c>
    </row>
    <row r="9" spans="2:12" ht="12.75">
      <c r="B9" s="5" t="s">
        <v>392</v>
      </c>
      <c r="C9" s="13" t="s">
        <v>603</v>
      </c>
      <c r="D9" s="42" t="s">
        <v>135</v>
      </c>
      <c r="E9" s="42" t="s">
        <v>599</v>
      </c>
      <c r="F9" s="42" t="s">
        <v>602</v>
      </c>
      <c r="G9" s="47">
        <v>1881</v>
      </c>
      <c r="H9" s="45">
        <v>0.9</v>
      </c>
      <c r="I9" s="47">
        <v>0</v>
      </c>
      <c r="J9" s="45">
        <v>0</v>
      </c>
      <c r="K9" s="47">
        <v>0</v>
      </c>
      <c r="L9" s="45">
        <v>0</v>
      </c>
    </row>
    <row r="10" spans="2:12" ht="12.75">
      <c r="B10" s="5" t="s">
        <v>357</v>
      </c>
      <c r="C10" s="13" t="s">
        <v>604</v>
      </c>
      <c r="D10" s="42" t="s">
        <v>135</v>
      </c>
      <c r="E10" s="42" t="s">
        <v>599</v>
      </c>
      <c r="F10" s="42" t="s">
        <v>602</v>
      </c>
      <c r="G10" s="47">
        <v>1402</v>
      </c>
      <c r="H10" s="45">
        <v>1.1</v>
      </c>
      <c r="I10" s="47" t="s">
        <v>441</v>
      </c>
      <c r="J10" s="45" t="s">
        <v>441</v>
      </c>
      <c r="K10" s="47" t="s">
        <v>441</v>
      </c>
      <c r="L10" s="45" t="s">
        <v>441</v>
      </c>
    </row>
    <row r="11" spans="1:12" ht="12.75">
      <c r="A11" s="93"/>
      <c r="B11" s="5" t="s">
        <v>316</v>
      </c>
      <c r="C11" s="13" t="s">
        <v>605</v>
      </c>
      <c r="D11" s="42" t="s">
        <v>135</v>
      </c>
      <c r="E11" s="42" t="s">
        <v>599</v>
      </c>
      <c r="F11" s="42" t="s">
        <v>429</v>
      </c>
      <c r="G11" s="47">
        <v>132</v>
      </c>
      <c r="H11" s="45">
        <v>0.1</v>
      </c>
      <c r="I11" s="47" t="s">
        <v>441</v>
      </c>
      <c r="J11" s="45" t="s">
        <v>441</v>
      </c>
      <c r="K11" s="47">
        <v>0</v>
      </c>
      <c r="L11" s="45">
        <v>0</v>
      </c>
    </row>
    <row r="12" spans="2:12" ht="12.75">
      <c r="B12" s="5" t="s">
        <v>318</v>
      </c>
      <c r="C12" s="13" t="s">
        <v>606</v>
      </c>
      <c r="D12" s="42" t="s">
        <v>607</v>
      </c>
      <c r="E12" s="42" t="s">
        <v>608</v>
      </c>
      <c r="F12" s="42" t="s">
        <v>602</v>
      </c>
      <c r="G12" s="47">
        <v>59620</v>
      </c>
      <c r="H12" s="45">
        <v>177.8</v>
      </c>
      <c r="I12" s="47">
        <v>1436</v>
      </c>
      <c r="J12" s="45">
        <v>9.4</v>
      </c>
      <c r="K12" s="47">
        <v>0</v>
      </c>
      <c r="L12" s="45">
        <v>0</v>
      </c>
    </row>
    <row r="13" spans="2:12" ht="12.75">
      <c r="B13" s="5" t="s">
        <v>397</v>
      </c>
      <c r="C13" s="13" t="s">
        <v>609</v>
      </c>
      <c r="D13" s="42" t="s">
        <v>135</v>
      </c>
      <c r="E13" s="42" t="s">
        <v>599</v>
      </c>
      <c r="F13" s="42" t="s">
        <v>602</v>
      </c>
      <c r="G13" s="47">
        <v>1259496</v>
      </c>
      <c r="H13" s="45">
        <v>1369</v>
      </c>
      <c r="I13" s="47">
        <v>1587</v>
      </c>
      <c r="J13" s="45">
        <v>183.5</v>
      </c>
      <c r="K13" s="47">
        <v>0</v>
      </c>
      <c r="L13" s="45">
        <v>0</v>
      </c>
    </row>
    <row r="14" spans="2:12" ht="12.75">
      <c r="B14" s="5" t="s">
        <v>330</v>
      </c>
      <c r="C14" s="13" t="s">
        <v>610</v>
      </c>
      <c r="D14" s="42" t="s">
        <v>135</v>
      </c>
      <c r="E14" s="42" t="s">
        <v>599</v>
      </c>
      <c r="F14" s="42" t="s">
        <v>429</v>
      </c>
      <c r="G14" s="47">
        <v>243</v>
      </c>
      <c r="H14" s="45">
        <v>1.2</v>
      </c>
      <c r="I14" s="47" t="s">
        <v>441</v>
      </c>
      <c r="J14" s="45" t="s">
        <v>441</v>
      </c>
      <c r="K14" s="47" t="s">
        <v>441</v>
      </c>
      <c r="L14" s="45" t="s">
        <v>441</v>
      </c>
    </row>
    <row r="15" spans="2:12" ht="12.75">
      <c r="B15" s="5" t="s">
        <v>366</v>
      </c>
      <c r="C15" s="13" t="s">
        <v>611</v>
      </c>
      <c r="D15" s="42" t="s">
        <v>88</v>
      </c>
      <c r="E15" s="42" t="s">
        <v>599</v>
      </c>
      <c r="F15" s="42" t="s">
        <v>88</v>
      </c>
      <c r="G15" s="47">
        <v>0</v>
      </c>
      <c r="H15" s="45">
        <v>0</v>
      </c>
      <c r="I15" s="47">
        <v>0</v>
      </c>
      <c r="J15" s="45">
        <v>0</v>
      </c>
      <c r="K15" s="47">
        <v>0</v>
      </c>
      <c r="L15" s="45">
        <v>0</v>
      </c>
    </row>
    <row r="16" spans="2:12" ht="12.75">
      <c r="B16" s="5" t="s">
        <v>332</v>
      </c>
      <c r="C16" s="13" t="s">
        <v>612</v>
      </c>
      <c r="D16" s="42" t="s">
        <v>135</v>
      </c>
      <c r="E16" s="42" t="s">
        <v>599</v>
      </c>
      <c r="F16" s="42" t="s">
        <v>602</v>
      </c>
      <c r="G16" s="47">
        <v>1915131</v>
      </c>
      <c r="H16" s="45">
        <v>1475.3</v>
      </c>
      <c r="I16" s="47">
        <v>472</v>
      </c>
      <c r="J16" s="45">
        <v>242</v>
      </c>
      <c r="K16" s="47">
        <v>174</v>
      </c>
      <c r="L16" s="45">
        <v>2</v>
      </c>
    </row>
    <row r="17" spans="2:12" ht="12.75">
      <c r="B17" s="5" t="s">
        <v>342</v>
      </c>
      <c r="C17" s="13" t="s">
        <v>613</v>
      </c>
      <c r="D17" s="42" t="s">
        <v>135</v>
      </c>
      <c r="E17" s="42" t="s">
        <v>599</v>
      </c>
      <c r="F17" s="42" t="s">
        <v>429</v>
      </c>
      <c r="G17" s="47" t="s">
        <v>441</v>
      </c>
      <c r="H17" s="45" t="s">
        <v>441</v>
      </c>
      <c r="I17" s="47" t="s">
        <v>441</v>
      </c>
      <c r="J17" s="45" t="s">
        <v>441</v>
      </c>
      <c r="K17" s="47" t="s">
        <v>441</v>
      </c>
      <c r="L17" s="45" t="s">
        <v>441</v>
      </c>
    </row>
    <row r="18" spans="2:12" ht="12.75">
      <c r="B18" s="5" t="s">
        <v>344</v>
      </c>
      <c r="C18" s="13" t="s">
        <v>614</v>
      </c>
      <c r="D18" s="42" t="s">
        <v>135</v>
      </c>
      <c r="E18" s="42" t="s">
        <v>599</v>
      </c>
      <c r="F18" s="42" t="s">
        <v>429</v>
      </c>
      <c r="G18" s="47">
        <v>17329</v>
      </c>
      <c r="H18" s="45">
        <v>73.9</v>
      </c>
      <c r="I18" s="47" t="s">
        <v>441</v>
      </c>
      <c r="J18" s="45" t="s">
        <v>441</v>
      </c>
      <c r="K18" s="47" t="s">
        <v>441</v>
      </c>
      <c r="L18" s="45" t="s">
        <v>441</v>
      </c>
    </row>
    <row r="19" spans="2:12" ht="12.75">
      <c r="B19" s="5" t="s">
        <v>380</v>
      </c>
      <c r="C19" s="13" t="s">
        <v>615</v>
      </c>
      <c r="D19" s="42" t="s">
        <v>135</v>
      </c>
      <c r="E19" s="42" t="s">
        <v>599</v>
      </c>
      <c r="F19" s="42" t="s">
        <v>602</v>
      </c>
      <c r="G19" s="47">
        <v>324069</v>
      </c>
      <c r="H19" s="45">
        <v>105.9</v>
      </c>
      <c r="I19" s="47">
        <v>6</v>
      </c>
      <c r="J19" s="45">
        <v>0.3</v>
      </c>
      <c r="K19" s="47">
        <v>0</v>
      </c>
      <c r="L19" s="45">
        <v>0</v>
      </c>
    </row>
    <row r="20" spans="2:12" ht="12.75">
      <c r="B20" s="5" t="s">
        <v>346</v>
      </c>
      <c r="C20" s="13" t="s">
        <v>616</v>
      </c>
      <c r="D20" s="42" t="s">
        <v>88</v>
      </c>
      <c r="E20" s="42" t="s">
        <v>599</v>
      </c>
      <c r="F20" s="42" t="s">
        <v>602</v>
      </c>
      <c r="G20" s="47">
        <v>78</v>
      </c>
      <c r="H20" s="45">
        <v>0.1</v>
      </c>
      <c r="I20" s="47">
        <v>0</v>
      </c>
      <c r="J20" s="45">
        <v>0</v>
      </c>
      <c r="K20" s="47">
        <v>0</v>
      </c>
      <c r="L20" s="45">
        <v>0</v>
      </c>
    </row>
    <row r="21" spans="2:12" ht="12.75">
      <c r="B21" s="5" t="s">
        <v>433</v>
      </c>
      <c r="C21" s="13" t="s">
        <v>88</v>
      </c>
      <c r="D21" s="42" t="s">
        <v>88</v>
      </c>
      <c r="E21" s="42" t="s">
        <v>88</v>
      </c>
      <c r="F21" s="42" t="s">
        <v>88</v>
      </c>
      <c r="G21" s="47">
        <v>3695414</v>
      </c>
      <c r="H21" s="45">
        <v>3376.1</v>
      </c>
      <c r="I21" s="47">
        <v>3520</v>
      </c>
      <c r="J21" s="45">
        <v>441.40000000000003</v>
      </c>
      <c r="K21" s="47">
        <v>558</v>
      </c>
      <c r="L21" s="45">
        <v>17.8</v>
      </c>
    </row>
    <row r="24" ht="12.75">
      <c r="B24" t="s">
        <v>351</v>
      </c>
    </row>
  </sheetData>
  <sheetProtection/>
  <mergeCells count="12">
    <mergeCell ref="B1:L1"/>
    <mergeCell ref="B2:L2"/>
    <mergeCell ref="B3:L3"/>
    <mergeCell ref="K5:L5"/>
    <mergeCell ref="B4:I4"/>
    <mergeCell ref="D5:D6"/>
    <mergeCell ref="E5:E6"/>
    <mergeCell ref="F5:F6"/>
    <mergeCell ref="G5:H5"/>
    <mergeCell ref="I5:J5"/>
    <mergeCell ref="B5:B6"/>
    <mergeCell ref="C5:C6"/>
  </mergeCells>
  <printOptions/>
  <pageMargins left="0.75" right="0.75" top="1" bottom="1" header="0.5" footer="0.5"/>
  <pageSetup fitToHeight="1" fitToWidth="1" horizontalDpi="600" verticalDpi="600" orientation="landscape" paperSize="9" scale="62"/>
</worksheet>
</file>

<file path=xl/worksheets/sheet28.xml><?xml version="1.0" encoding="utf-8"?>
<worksheet xmlns="http://schemas.openxmlformats.org/spreadsheetml/2006/main" xmlns:r="http://schemas.openxmlformats.org/officeDocument/2006/relationships">
  <dimension ref="B1:M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78" customWidth="1"/>
    <col min="2" max="3" width="24.8515625" style="78" customWidth="1"/>
    <col min="4" max="4" width="9.8515625" style="78" customWidth="1"/>
    <col min="5" max="11" width="12.7109375" style="78" customWidth="1"/>
    <col min="12" max="12" width="14.00390625" style="78" customWidth="1"/>
    <col min="13" max="13" width="11.7109375" style="78" customWidth="1"/>
    <col min="14" max="16384" width="11.421875" style="78" customWidth="1"/>
  </cols>
  <sheetData>
    <row r="1" spans="2:13" s="77" customFormat="1" ht="33.75" customHeight="1">
      <c r="B1" s="185" t="s">
        <v>48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37"/>
    </row>
    <row r="2" spans="2:13" ht="18" customHeight="1">
      <c r="B2" s="187" t="s">
        <v>300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38"/>
    </row>
    <row r="3" spans="2:13" ht="15.75" customHeight="1">
      <c r="B3" s="189" t="s">
        <v>619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8"/>
    </row>
    <row r="4" spans="2:13" ht="12.75" customHeight="1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3"/>
    </row>
    <row r="5" spans="2:13" ht="45.75" customHeight="1">
      <c r="B5" s="191" t="s">
        <v>168</v>
      </c>
      <c r="C5" s="194" t="s">
        <v>154</v>
      </c>
      <c r="D5" s="195"/>
      <c r="E5" s="195"/>
      <c r="F5" s="195"/>
      <c r="G5" s="195"/>
      <c r="H5" s="195"/>
      <c r="I5" s="195"/>
      <c r="J5" s="195"/>
      <c r="K5" s="195"/>
      <c r="L5" s="195"/>
      <c r="M5" s="84"/>
    </row>
    <row r="6" spans="2:12" ht="36.75" customHeight="1">
      <c r="B6" s="192"/>
      <c r="C6" s="196" t="s">
        <v>95</v>
      </c>
      <c r="D6" s="197"/>
      <c r="E6" s="196" t="s">
        <v>96</v>
      </c>
      <c r="F6" s="197"/>
      <c r="G6" s="198" t="s">
        <v>97</v>
      </c>
      <c r="H6" s="199"/>
      <c r="I6" s="196" t="s">
        <v>98</v>
      </c>
      <c r="J6" s="197"/>
      <c r="K6" s="196" t="s">
        <v>99</v>
      </c>
      <c r="L6" s="197"/>
    </row>
    <row r="7" spans="2:12" ht="24">
      <c r="B7" s="193"/>
      <c r="C7" s="99" t="s">
        <v>5</v>
      </c>
      <c r="D7" s="99" t="s">
        <v>127</v>
      </c>
      <c r="E7" s="99" t="s">
        <v>5</v>
      </c>
      <c r="F7" s="99" t="s">
        <v>127</v>
      </c>
      <c r="G7" s="99" t="s">
        <v>5</v>
      </c>
      <c r="H7" s="99" t="s">
        <v>127</v>
      </c>
      <c r="I7" s="99" t="s">
        <v>5</v>
      </c>
      <c r="J7" s="99" t="s">
        <v>127</v>
      </c>
      <c r="K7" s="99" t="s">
        <v>5</v>
      </c>
      <c r="L7" s="99" t="s">
        <v>127</v>
      </c>
    </row>
    <row r="8" spans="2:12" ht="12.75">
      <c r="B8" s="29" t="s">
        <v>302</v>
      </c>
      <c r="C8" s="30">
        <v>2476</v>
      </c>
      <c r="D8" s="27">
        <v>3.1</v>
      </c>
      <c r="E8" s="30">
        <v>3</v>
      </c>
      <c r="F8" s="27">
        <v>0</v>
      </c>
      <c r="G8" s="30">
        <v>0</v>
      </c>
      <c r="H8" s="27">
        <v>0</v>
      </c>
      <c r="I8" s="30">
        <v>68881</v>
      </c>
      <c r="J8" s="27">
        <v>76.9</v>
      </c>
      <c r="K8" s="30">
        <v>603</v>
      </c>
      <c r="L8" s="27">
        <v>0.7</v>
      </c>
    </row>
    <row r="9" spans="2:12" ht="12.75">
      <c r="B9" s="29" t="s">
        <v>388</v>
      </c>
      <c r="C9" s="30">
        <v>0</v>
      </c>
      <c r="D9" s="27">
        <v>0</v>
      </c>
      <c r="E9" s="30">
        <v>0</v>
      </c>
      <c r="F9" s="27">
        <v>0</v>
      </c>
      <c r="G9" s="30">
        <v>0</v>
      </c>
      <c r="H9" s="27">
        <v>0</v>
      </c>
      <c r="I9" s="30">
        <v>0</v>
      </c>
      <c r="J9" s="27">
        <v>0</v>
      </c>
      <c r="K9" s="30">
        <v>0</v>
      </c>
      <c r="L9" s="27">
        <v>0</v>
      </c>
    </row>
    <row r="10" spans="2:12" ht="12.75">
      <c r="B10" s="29" t="s">
        <v>392</v>
      </c>
      <c r="C10" s="30">
        <v>58</v>
      </c>
      <c r="D10" s="27">
        <v>0</v>
      </c>
      <c r="E10" s="30">
        <v>29</v>
      </c>
      <c r="F10" s="27">
        <v>0</v>
      </c>
      <c r="G10" s="30">
        <v>0</v>
      </c>
      <c r="H10" s="27">
        <v>0</v>
      </c>
      <c r="I10" s="30">
        <v>2166</v>
      </c>
      <c r="J10" s="27">
        <v>1.1</v>
      </c>
      <c r="K10" s="30">
        <v>49</v>
      </c>
      <c r="L10" s="27">
        <v>0</v>
      </c>
    </row>
    <row r="11" spans="2:12" ht="12.75">
      <c r="B11" s="29" t="s">
        <v>357</v>
      </c>
      <c r="C11" s="30">
        <v>0</v>
      </c>
      <c r="D11" s="27">
        <v>0</v>
      </c>
      <c r="E11" s="30">
        <v>0</v>
      </c>
      <c r="F11" s="27">
        <v>0</v>
      </c>
      <c r="G11" s="30">
        <v>0</v>
      </c>
      <c r="H11" s="27">
        <v>0</v>
      </c>
      <c r="I11" s="30">
        <v>0</v>
      </c>
      <c r="J11" s="27">
        <v>0</v>
      </c>
      <c r="K11" s="30">
        <v>0</v>
      </c>
      <c r="L11" s="27">
        <v>0</v>
      </c>
    </row>
    <row r="12" spans="2:12" ht="12.75">
      <c r="B12" s="29" t="s">
        <v>316</v>
      </c>
      <c r="C12" s="30">
        <v>0</v>
      </c>
      <c r="D12" s="27">
        <v>0</v>
      </c>
      <c r="E12" s="30">
        <v>0</v>
      </c>
      <c r="F12" s="27">
        <v>0</v>
      </c>
      <c r="G12" s="30">
        <v>0</v>
      </c>
      <c r="H12" s="27">
        <v>0</v>
      </c>
      <c r="I12" s="30">
        <v>132</v>
      </c>
      <c r="J12" s="27">
        <v>0.1</v>
      </c>
      <c r="K12" s="30">
        <v>0</v>
      </c>
      <c r="L12" s="27">
        <v>0</v>
      </c>
    </row>
    <row r="13" spans="2:12" ht="12.75">
      <c r="B13" s="29" t="s">
        <v>318</v>
      </c>
      <c r="C13" s="30">
        <v>2087</v>
      </c>
      <c r="D13" s="27">
        <v>5.5</v>
      </c>
      <c r="E13" s="30">
        <v>4337</v>
      </c>
      <c r="F13" s="27">
        <v>8</v>
      </c>
      <c r="G13" s="30">
        <v>300</v>
      </c>
      <c r="H13" s="27">
        <v>0.5</v>
      </c>
      <c r="I13" s="30">
        <v>49876</v>
      </c>
      <c r="J13" s="27">
        <v>154.4</v>
      </c>
      <c r="K13" s="30">
        <v>1187</v>
      </c>
      <c r="L13" s="27">
        <v>3.4</v>
      </c>
    </row>
    <row r="14" spans="2:13" ht="12.75">
      <c r="B14" s="29" t="s">
        <v>397</v>
      </c>
      <c r="C14" s="30">
        <v>0</v>
      </c>
      <c r="D14" s="27">
        <v>0</v>
      </c>
      <c r="E14" s="30">
        <v>0</v>
      </c>
      <c r="F14" s="27">
        <v>0</v>
      </c>
      <c r="G14" s="30">
        <v>0</v>
      </c>
      <c r="H14" s="27">
        <v>0</v>
      </c>
      <c r="I14" s="30">
        <v>0</v>
      </c>
      <c r="J14" s="27">
        <v>0</v>
      </c>
      <c r="K14" s="30">
        <v>0</v>
      </c>
      <c r="L14" s="27">
        <v>0</v>
      </c>
      <c r="M14" s="80"/>
    </row>
    <row r="15" spans="2:12" ht="12.75">
      <c r="B15" s="29" t="s">
        <v>330</v>
      </c>
      <c r="C15" s="30">
        <v>20</v>
      </c>
      <c r="D15" s="27">
        <v>0</v>
      </c>
      <c r="E15" s="30">
        <v>1</v>
      </c>
      <c r="F15" s="27">
        <v>0</v>
      </c>
      <c r="G15" s="30">
        <v>1</v>
      </c>
      <c r="H15" s="27">
        <v>0</v>
      </c>
      <c r="I15" s="30">
        <v>221</v>
      </c>
      <c r="J15" s="27">
        <v>1.1</v>
      </c>
      <c r="K15" s="30">
        <v>0</v>
      </c>
      <c r="L15" s="27">
        <v>0</v>
      </c>
    </row>
    <row r="16" spans="2:12" ht="12.75">
      <c r="B16" s="29" t="s">
        <v>366</v>
      </c>
      <c r="C16" s="30">
        <v>0</v>
      </c>
      <c r="D16" s="27">
        <v>0</v>
      </c>
      <c r="E16" s="30">
        <v>0</v>
      </c>
      <c r="F16" s="27">
        <v>0</v>
      </c>
      <c r="G16" s="30">
        <v>0</v>
      </c>
      <c r="H16" s="27">
        <v>0</v>
      </c>
      <c r="I16" s="30">
        <v>0</v>
      </c>
      <c r="J16" s="27">
        <v>0</v>
      </c>
      <c r="K16" s="30">
        <v>0</v>
      </c>
      <c r="L16" s="27">
        <v>0</v>
      </c>
    </row>
    <row r="17" spans="2:12" ht="12.75">
      <c r="B17" s="29" t="s">
        <v>332</v>
      </c>
      <c r="C17" s="30">
        <v>62883</v>
      </c>
      <c r="D17" s="27">
        <v>20.9</v>
      </c>
      <c r="E17" s="30">
        <v>43192</v>
      </c>
      <c r="F17" s="27">
        <v>56.1</v>
      </c>
      <c r="G17" s="30">
        <v>1007</v>
      </c>
      <c r="H17" s="27">
        <v>0.2</v>
      </c>
      <c r="I17" s="30">
        <v>1794577</v>
      </c>
      <c r="J17" s="27">
        <v>1394.3</v>
      </c>
      <c r="K17" s="30">
        <v>13472</v>
      </c>
      <c r="L17" s="27">
        <v>3.8</v>
      </c>
    </row>
    <row r="18" spans="2:12" ht="12.75">
      <c r="B18" s="29" t="s">
        <v>342</v>
      </c>
      <c r="C18" s="30" t="s">
        <v>441</v>
      </c>
      <c r="D18" s="27" t="s">
        <v>441</v>
      </c>
      <c r="E18" s="30" t="s">
        <v>441</v>
      </c>
      <c r="F18" s="27" t="s">
        <v>441</v>
      </c>
      <c r="G18" s="30" t="s">
        <v>441</v>
      </c>
      <c r="H18" s="27" t="s">
        <v>441</v>
      </c>
      <c r="I18" s="30" t="s">
        <v>441</v>
      </c>
      <c r="J18" s="27" t="s">
        <v>441</v>
      </c>
      <c r="K18" s="30" t="s">
        <v>441</v>
      </c>
      <c r="L18" s="27" t="s">
        <v>441</v>
      </c>
    </row>
    <row r="19" spans="2:12" ht="12.75">
      <c r="B19" s="29" t="s">
        <v>344</v>
      </c>
      <c r="C19" s="30">
        <v>1499</v>
      </c>
      <c r="D19" s="27">
        <v>4.4</v>
      </c>
      <c r="E19" s="30">
        <v>143</v>
      </c>
      <c r="F19" s="27">
        <v>0.1</v>
      </c>
      <c r="G19" s="30">
        <v>63</v>
      </c>
      <c r="H19" s="27">
        <v>0.1</v>
      </c>
      <c r="I19" s="30">
        <v>15222</v>
      </c>
      <c r="J19" s="27">
        <v>67.5</v>
      </c>
      <c r="K19" s="30">
        <v>402</v>
      </c>
      <c r="L19" s="27">
        <v>1.8</v>
      </c>
    </row>
    <row r="20" spans="2:12" ht="12.75">
      <c r="B20" s="29" t="s">
        <v>380</v>
      </c>
      <c r="C20" s="30">
        <v>10567</v>
      </c>
      <c r="D20" s="27">
        <v>2.5</v>
      </c>
      <c r="E20" s="30">
        <v>8047</v>
      </c>
      <c r="F20" s="27">
        <v>1.7</v>
      </c>
      <c r="G20" s="30">
        <v>0</v>
      </c>
      <c r="H20" s="27">
        <v>0</v>
      </c>
      <c r="I20" s="30">
        <v>305455</v>
      </c>
      <c r="J20" s="27">
        <v>101.7</v>
      </c>
      <c r="K20" s="30">
        <v>0</v>
      </c>
      <c r="L20" s="27">
        <v>0</v>
      </c>
    </row>
    <row r="21" spans="2:12" ht="12.75">
      <c r="B21" s="29" t="s">
        <v>346</v>
      </c>
      <c r="C21" s="30">
        <v>6</v>
      </c>
      <c r="D21" s="27">
        <v>0</v>
      </c>
      <c r="E21" s="30">
        <v>1</v>
      </c>
      <c r="F21" s="27">
        <v>0</v>
      </c>
      <c r="G21" s="30">
        <v>9</v>
      </c>
      <c r="H21" s="27">
        <v>0</v>
      </c>
      <c r="I21" s="30">
        <v>61</v>
      </c>
      <c r="J21" s="27">
        <v>0.1</v>
      </c>
      <c r="K21" s="30">
        <v>1</v>
      </c>
      <c r="L21" s="27">
        <v>0</v>
      </c>
    </row>
    <row r="22" spans="2:12" ht="12.75">
      <c r="B22" s="29" t="s">
        <v>433</v>
      </c>
      <c r="C22" s="30">
        <v>79596</v>
      </c>
      <c r="D22" s="27">
        <v>36.5</v>
      </c>
      <c r="E22" s="30">
        <v>55753</v>
      </c>
      <c r="F22" s="27">
        <v>65.8</v>
      </c>
      <c r="G22" s="30">
        <v>1380</v>
      </c>
      <c r="H22" s="27">
        <v>0.9</v>
      </c>
      <c r="I22" s="30">
        <v>2238746</v>
      </c>
      <c r="J22" s="27">
        <v>1799.9</v>
      </c>
      <c r="K22" s="30">
        <v>15714</v>
      </c>
      <c r="L22" s="27">
        <v>9.8</v>
      </c>
    </row>
    <row r="25" ht="12.75">
      <c r="B25" t="s">
        <v>351</v>
      </c>
    </row>
  </sheetData>
  <sheetProtection/>
  <mergeCells count="10">
    <mergeCell ref="I6:J6"/>
    <mergeCell ref="K6:L6"/>
    <mergeCell ref="B1:L1"/>
    <mergeCell ref="B2:L2"/>
    <mergeCell ref="B3:L3"/>
    <mergeCell ref="B5:B7"/>
    <mergeCell ref="C5:L5"/>
    <mergeCell ref="C6:D6"/>
    <mergeCell ref="E6:F6"/>
    <mergeCell ref="G6:H6"/>
  </mergeCells>
  <printOptions/>
  <pageMargins left="0.75" right="0.75" top="1" bottom="1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21.00390625" style="0" customWidth="1"/>
    <col min="4" max="4" width="14.28125" style="0" customWidth="1"/>
    <col min="5" max="5" width="14.8515625" style="0" customWidth="1"/>
    <col min="6" max="6" width="14.140625" style="0" customWidth="1"/>
    <col min="7" max="7" width="12.00390625" style="0" customWidth="1"/>
    <col min="8" max="8" width="19.8515625" style="0" customWidth="1"/>
    <col min="9" max="9" width="12.7109375" style="0" customWidth="1"/>
    <col min="10" max="10" width="16.00390625" style="0" bestFit="1" customWidth="1"/>
    <col min="11" max="11" width="12.28125" style="0" customWidth="1"/>
    <col min="12" max="12" width="12.7109375" style="0" customWidth="1"/>
    <col min="13" max="13" width="16.00390625" style="0" customWidth="1"/>
    <col min="14" max="14" width="12.28125" style="0" customWidth="1"/>
    <col min="15" max="15" width="12.8515625" style="0" customWidth="1"/>
    <col min="16" max="16" width="18.00390625" style="0" customWidth="1"/>
    <col min="17" max="17" width="12.8515625" style="0" customWidth="1"/>
  </cols>
  <sheetData>
    <row r="1" spans="2:17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2:17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2:17" s="3" customFormat="1" ht="15.75" customHeight="1">
      <c r="B3" s="154" t="s">
        <v>620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2:14" s="3" customFormat="1" ht="12.75" customHeight="1">
      <c r="B4" s="161" t="s">
        <v>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2:17" s="3" customFormat="1" ht="45.75" customHeight="1">
      <c r="B5" s="166" t="s">
        <v>168</v>
      </c>
      <c r="C5" s="211" t="s">
        <v>135</v>
      </c>
      <c r="D5" s="166" t="s">
        <v>70</v>
      </c>
      <c r="E5" s="166" t="s">
        <v>71</v>
      </c>
      <c r="F5" s="166" t="s">
        <v>72</v>
      </c>
      <c r="G5" s="166" t="s">
        <v>14</v>
      </c>
      <c r="H5" s="166" t="s">
        <v>13</v>
      </c>
      <c r="I5" s="177" t="s">
        <v>158</v>
      </c>
      <c r="J5" s="218"/>
      <c r="K5" s="166" t="s">
        <v>128</v>
      </c>
      <c r="L5" s="177" t="s">
        <v>157</v>
      </c>
      <c r="M5" s="223"/>
      <c r="N5" s="166" t="s">
        <v>128</v>
      </c>
      <c r="O5" s="220" t="s">
        <v>111</v>
      </c>
      <c r="P5" s="222"/>
      <c r="Q5" s="220" t="s">
        <v>128</v>
      </c>
    </row>
    <row r="6" spans="2:17" s="3" customFormat="1" ht="14.25">
      <c r="B6" s="167"/>
      <c r="C6" s="212"/>
      <c r="D6" s="217"/>
      <c r="E6" s="217"/>
      <c r="F6" s="217"/>
      <c r="G6" s="167"/>
      <c r="H6" s="167"/>
      <c r="I6" s="110" t="s">
        <v>5</v>
      </c>
      <c r="J6" s="110" t="s">
        <v>73</v>
      </c>
      <c r="K6" s="167"/>
      <c r="L6" s="110" t="s">
        <v>5</v>
      </c>
      <c r="M6" s="110" t="s">
        <v>73</v>
      </c>
      <c r="N6" s="167"/>
      <c r="O6" s="119" t="s">
        <v>5</v>
      </c>
      <c r="P6" s="119" t="s">
        <v>73</v>
      </c>
      <c r="Q6" s="221"/>
    </row>
    <row r="7" spans="2:17" ht="12.75">
      <c r="B7" s="5" t="s">
        <v>302</v>
      </c>
      <c r="C7" s="40" t="s">
        <v>428</v>
      </c>
      <c r="D7" s="46" t="s">
        <v>135</v>
      </c>
      <c r="E7" s="46" t="s">
        <v>599</v>
      </c>
      <c r="F7" s="46" t="s">
        <v>429</v>
      </c>
      <c r="G7" s="21">
        <v>3</v>
      </c>
      <c r="H7" s="43">
        <v>12.3</v>
      </c>
      <c r="I7" s="44">
        <v>6</v>
      </c>
      <c r="J7" s="43">
        <v>0.1</v>
      </c>
      <c r="K7" s="16">
        <v>-69.2</v>
      </c>
      <c r="L7" s="21">
        <v>0</v>
      </c>
      <c r="M7" s="43">
        <v>0</v>
      </c>
      <c r="N7" s="16">
        <v>0</v>
      </c>
      <c r="O7" s="21">
        <v>0</v>
      </c>
      <c r="P7" s="43">
        <v>0</v>
      </c>
      <c r="Q7" s="16">
        <v>0</v>
      </c>
    </row>
    <row r="8" spans="2:17" ht="12.75">
      <c r="B8" s="5" t="s">
        <v>388</v>
      </c>
      <c r="C8" s="40" t="s">
        <v>621</v>
      </c>
      <c r="D8" s="46" t="s">
        <v>135</v>
      </c>
      <c r="E8" s="46" t="s">
        <v>88</v>
      </c>
      <c r="F8" s="46" t="s">
        <v>602</v>
      </c>
      <c r="G8" s="21">
        <v>135</v>
      </c>
      <c r="H8" s="43">
        <v>8622</v>
      </c>
      <c r="I8" s="44" t="s">
        <v>396</v>
      </c>
      <c r="J8" s="43" t="s">
        <v>396</v>
      </c>
      <c r="K8" s="16" t="s">
        <v>436</v>
      </c>
      <c r="L8" s="21" t="s">
        <v>396</v>
      </c>
      <c r="M8" s="43" t="s">
        <v>396</v>
      </c>
      <c r="N8" s="16" t="s">
        <v>436</v>
      </c>
      <c r="O8" s="21" t="s">
        <v>396</v>
      </c>
      <c r="P8" s="43" t="s">
        <v>396</v>
      </c>
      <c r="Q8" s="16" t="s">
        <v>436</v>
      </c>
    </row>
    <row r="9" spans="2:17" ht="12.75">
      <c r="B9" s="5" t="s">
        <v>357</v>
      </c>
      <c r="C9" s="40" t="s">
        <v>604</v>
      </c>
      <c r="D9" s="46" t="s">
        <v>135</v>
      </c>
      <c r="E9" s="46" t="s">
        <v>599</v>
      </c>
      <c r="F9" s="46" t="s">
        <v>602</v>
      </c>
      <c r="G9" s="21">
        <v>1</v>
      </c>
      <c r="H9" s="43" t="s">
        <v>396</v>
      </c>
      <c r="I9" s="44">
        <v>4</v>
      </c>
      <c r="J9" s="43">
        <v>0</v>
      </c>
      <c r="K9" s="16" t="s">
        <v>436</v>
      </c>
      <c r="L9" s="21" t="s">
        <v>441</v>
      </c>
      <c r="M9" s="43" t="s">
        <v>441</v>
      </c>
      <c r="N9" s="16" t="s">
        <v>436</v>
      </c>
      <c r="O9" s="21" t="s">
        <v>441</v>
      </c>
      <c r="P9" s="43" t="s">
        <v>441</v>
      </c>
      <c r="Q9" s="16" t="s">
        <v>436</v>
      </c>
    </row>
    <row r="10" spans="2:17" ht="12.75">
      <c r="B10" s="5" t="s">
        <v>316</v>
      </c>
      <c r="C10" s="40" t="s">
        <v>622</v>
      </c>
      <c r="D10" s="46" t="s">
        <v>623</v>
      </c>
      <c r="E10" s="46" t="s">
        <v>624</v>
      </c>
      <c r="F10" s="46" t="s">
        <v>88</v>
      </c>
      <c r="G10" s="21">
        <v>8</v>
      </c>
      <c r="H10" s="43">
        <v>204.7</v>
      </c>
      <c r="I10" s="44">
        <v>0</v>
      </c>
      <c r="J10" s="43">
        <v>0</v>
      </c>
      <c r="K10" s="16">
        <v>0</v>
      </c>
      <c r="L10" s="21" t="s">
        <v>441</v>
      </c>
      <c r="M10" s="43" t="s">
        <v>441</v>
      </c>
      <c r="N10" s="16" t="s">
        <v>436</v>
      </c>
      <c r="O10" s="21">
        <v>0</v>
      </c>
      <c r="P10" s="43">
        <v>0</v>
      </c>
      <c r="Q10" s="16">
        <v>0</v>
      </c>
    </row>
    <row r="11" spans="2:17" ht="12.75">
      <c r="B11" s="5" t="s">
        <v>318</v>
      </c>
      <c r="C11" s="40" t="s">
        <v>625</v>
      </c>
      <c r="D11" s="46" t="s">
        <v>607</v>
      </c>
      <c r="E11" s="46" t="s">
        <v>608</v>
      </c>
      <c r="F11" s="46" t="s">
        <v>602</v>
      </c>
      <c r="G11" s="21">
        <v>1</v>
      </c>
      <c r="H11" s="43" t="s">
        <v>396</v>
      </c>
      <c r="I11" s="44">
        <v>55</v>
      </c>
      <c r="J11" s="43">
        <v>0.2</v>
      </c>
      <c r="K11" s="16">
        <v>-4.5</v>
      </c>
      <c r="L11" s="21">
        <v>2</v>
      </c>
      <c r="M11" s="43">
        <v>0</v>
      </c>
      <c r="N11" s="16">
        <v>0</v>
      </c>
      <c r="O11" s="21" t="s">
        <v>396</v>
      </c>
      <c r="P11" s="43" t="s">
        <v>396</v>
      </c>
      <c r="Q11" s="16" t="s">
        <v>436</v>
      </c>
    </row>
    <row r="12" spans="2:17" ht="12.75">
      <c r="B12" s="5" t="s">
        <v>330</v>
      </c>
      <c r="C12" s="40" t="s">
        <v>610</v>
      </c>
      <c r="D12" s="46" t="s">
        <v>135</v>
      </c>
      <c r="E12" s="46" t="s">
        <v>599</v>
      </c>
      <c r="F12" s="46" t="s">
        <v>429</v>
      </c>
      <c r="G12" s="21">
        <v>0</v>
      </c>
      <c r="H12" s="43">
        <v>0</v>
      </c>
      <c r="I12" s="44">
        <v>0</v>
      </c>
      <c r="J12" s="43">
        <v>0</v>
      </c>
      <c r="K12" s="16">
        <v>0</v>
      </c>
      <c r="L12" s="21" t="s">
        <v>441</v>
      </c>
      <c r="M12" s="43" t="s">
        <v>441</v>
      </c>
      <c r="N12" s="16" t="s">
        <v>436</v>
      </c>
      <c r="O12" s="21" t="s">
        <v>441</v>
      </c>
      <c r="P12" s="43" t="s">
        <v>441</v>
      </c>
      <c r="Q12" s="16" t="s">
        <v>436</v>
      </c>
    </row>
    <row r="13" spans="2:17" ht="12.75">
      <c r="B13" s="5" t="s">
        <v>366</v>
      </c>
      <c r="C13" s="40" t="s">
        <v>611</v>
      </c>
      <c r="D13" s="46" t="s">
        <v>601</v>
      </c>
      <c r="E13" s="46" t="s">
        <v>599</v>
      </c>
      <c r="F13" s="46" t="s">
        <v>88</v>
      </c>
      <c r="G13" s="21">
        <v>19</v>
      </c>
      <c r="H13" s="43">
        <v>75.1</v>
      </c>
      <c r="I13" s="44" t="s">
        <v>441</v>
      </c>
      <c r="J13" s="43" t="s">
        <v>441</v>
      </c>
      <c r="K13" s="16" t="s">
        <v>436</v>
      </c>
      <c r="L13" s="21" t="s">
        <v>441</v>
      </c>
      <c r="M13" s="43" t="s">
        <v>441</v>
      </c>
      <c r="N13" s="16" t="s">
        <v>436</v>
      </c>
      <c r="O13" s="21" t="s">
        <v>396</v>
      </c>
      <c r="P13" s="43" t="s">
        <v>396</v>
      </c>
      <c r="Q13" s="16" t="s">
        <v>436</v>
      </c>
    </row>
    <row r="14" spans="2:17" ht="12.75">
      <c r="B14" s="5" t="s">
        <v>344</v>
      </c>
      <c r="C14" s="40" t="s">
        <v>614</v>
      </c>
      <c r="D14" s="46" t="s">
        <v>135</v>
      </c>
      <c r="E14" s="46" t="s">
        <v>599</v>
      </c>
      <c r="F14" s="46" t="s">
        <v>429</v>
      </c>
      <c r="G14" s="21">
        <v>15614</v>
      </c>
      <c r="H14" s="43" t="s">
        <v>396</v>
      </c>
      <c r="I14" s="44">
        <v>401</v>
      </c>
      <c r="J14" s="43">
        <v>8.1</v>
      </c>
      <c r="K14" s="16">
        <v>-25.6</v>
      </c>
      <c r="L14" s="21" t="s">
        <v>441</v>
      </c>
      <c r="M14" s="43" t="s">
        <v>441</v>
      </c>
      <c r="N14" s="16" t="s">
        <v>436</v>
      </c>
      <c r="O14" s="21" t="s">
        <v>441</v>
      </c>
      <c r="P14" s="43" t="s">
        <v>441</v>
      </c>
      <c r="Q14" s="16" t="s">
        <v>436</v>
      </c>
    </row>
    <row r="15" spans="2:17" ht="12.75">
      <c r="B15" s="5" t="s">
        <v>380</v>
      </c>
      <c r="C15" s="40" t="s">
        <v>626</v>
      </c>
      <c r="D15" s="46" t="s">
        <v>88</v>
      </c>
      <c r="E15" s="46" t="s">
        <v>88</v>
      </c>
      <c r="F15" s="46" t="s">
        <v>88</v>
      </c>
      <c r="G15" s="21">
        <v>182</v>
      </c>
      <c r="H15" s="43">
        <v>26608</v>
      </c>
      <c r="I15" s="44">
        <v>3708</v>
      </c>
      <c r="J15" s="43">
        <v>33.7</v>
      </c>
      <c r="K15" s="16">
        <v>12.5</v>
      </c>
      <c r="L15" s="21">
        <v>0</v>
      </c>
      <c r="M15" s="43">
        <v>0</v>
      </c>
      <c r="N15" s="16">
        <v>0</v>
      </c>
      <c r="O15" s="21" t="s">
        <v>396</v>
      </c>
      <c r="P15" s="43" t="s">
        <v>396</v>
      </c>
      <c r="Q15" s="16" t="s">
        <v>436</v>
      </c>
    </row>
    <row r="16" spans="2:17" ht="12.75">
      <c r="B16" s="5" t="s">
        <v>346</v>
      </c>
      <c r="C16" s="40" t="s">
        <v>627</v>
      </c>
      <c r="D16" s="46" t="s">
        <v>88</v>
      </c>
      <c r="E16" s="46" t="s">
        <v>88</v>
      </c>
      <c r="F16" s="46" t="s">
        <v>88</v>
      </c>
      <c r="G16" s="21">
        <v>3</v>
      </c>
      <c r="H16" s="43">
        <v>1.9</v>
      </c>
      <c r="I16" s="44">
        <v>0</v>
      </c>
      <c r="J16" s="43">
        <v>0</v>
      </c>
      <c r="K16" s="16">
        <v>0</v>
      </c>
      <c r="L16" s="21">
        <v>0</v>
      </c>
      <c r="M16" s="43">
        <v>0</v>
      </c>
      <c r="N16" s="16">
        <v>0</v>
      </c>
      <c r="O16" s="21">
        <v>0</v>
      </c>
      <c r="P16" s="43">
        <v>0</v>
      </c>
      <c r="Q16" s="16">
        <v>0</v>
      </c>
    </row>
    <row r="17" spans="2:17" ht="12.75">
      <c r="B17" s="5" t="s">
        <v>433</v>
      </c>
      <c r="C17" s="40" t="s">
        <v>88</v>
      </c>
      <c r="D17" s="46" t="s">
        <v>88</v>
      </c>
      <c r="E17" s="46" t="s">
        <v>88</v>
      </c>
      <c r="F17" s="46" t="s">
        <v>88</v>
      </c>
      <c r="G17" s="21">
        <v>15966</v>
      </c>
      <c r="H17" s="43">
        <v>35524</v>
      </c>
      <c r="I17" s="44">
        <v>4174</v>
      </c>
      <c r="J17" s="43">
        <v>42.1</v>
      </c>
      <c r="K17" s="16" t="s">
        <v>88</v>
      </c>
      <c r="L17" s="21">
        <v>2</v>
      </c>
      <c r="M17" s="43">
        <v>0</v>
      </c>
      <c r="N17" s="16" t="s">
        <v>88</v>
      </c>
      <c r="O17" s="21">
        <v>0</v>
      </c>
      <c r="P17" s="43">
        <v>0</v>
      </c>
      <c r="Q17" s="16" t="s">
        <v>88</v>
      </c>
    </row>
    <row r="20" ht="12.75">
      <c r="B20" t="s">
        <v>351</v>
      </c>
    </row>
  </sheetData>
  <sheetProtection/>
  <mergeCells count="17">
    <mergeCell ref="B3:Q3"/>
    <mergeCell ref="B2:Q2"/>
    <mergeCell ref="B1:Q1"/>
    <mergeCell ref="O5:P5"/>
    <mergeCell ref="L5:M5"/>
    <mergeCell ref="I5:J5"/>
    <mergeCell ref="B4:N4"/>
    <mergeCell ref="D5:D6"/>
    <mergeCell ref="E5:E6"/>
    <mergeCell ref="F5:F6"/>
    <mergeCell ref="Q5:Q6"/>
    <mergeCell ref="B5:B6"/>
    <mergeCell ref="C5:C6"/>
    <mergeCell ref="G5:G6"/>
    <mergeCell ref="H5:H6"/>
    <mergeCell ref="K5:K6"/>
    <mergeCell ref="N5:N6"/>
  </mergeCells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23.421875" style="0" customWidth="1"/>
    <col min="4" max="4" width="15.421875" style="0" customWidth="1"/>
    <col min="5" max="5" width="13.00390625" style="0" customWidth="1"/>
    <col min="6" max="6" width="12.7109375" style="0" customWidth="1"/>
    <col min="7" max="7" width="12.28125" style="0" customWidth="1"/>
    <col min="8" max="8" width="6.28125" style="0" customWidth="1"/>
    <col min="9" max="9" width="11.28125" style="0" customWidth="1"/>
    <col min="11" max="11" width="15.140625" style="0" customWidth="1"/>
  </cols>
  <sheetData>
    <row r="1" spans="2:12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s="3" customFormat="1" ht="15.75" customHeight="1">
      <c r="B3" s="154" t="s">
        <v>352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2" s="3" customFormat="1" ht="12.75" customHeight="1">
      <c r="B4" s="152" t="s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2:12" s="3" customFormat="1" ht="39" customHeight="1">
      <c r="B5" s="101" t="s">
        <v>168</v>
      </c>
      <c r="C5" s="102" t="s">
        <v>7</v>
      </c>
      <c r="D5" s="97" t="s">
        <v>40</v>
      </c>
      <c r="E5" s="97" t="s">
        <v>41</v>
      </c>
      <c r="F5" s="103" t="s">
        <v>54</v>
      </c>
      <c r="G5" s="101" t="s">
        <v>55</v>
      </c>
      <c r="H5" s="102" t="s">
        <v>8</v>
      </c>
      <c r="I5" s="102" t="s">
        <v>56</v>
      </c>
      <c r="J5" s="102" t="s">
        <v>8</v>
      </c>
      <c r="K5" s="102" t="s">
        <v>57</v>
      </c>
      <c r="L5" s="102" t="s">
        <v>58</v>
      </c>
    </row>
    <row r="6" spans="2:12" ht="12.75">
      <c r="B6" s="5" t="s">
        <v>302</v>
      </c>
      <c r="C6" s="11" t="s">
        <v>353</v>
      </c>
      <c r="D6" s="7">
        <v>2597.85</v>
      </c>
      <c r="E6" s="8">
        <v>4.1944947</v>
      </c>
      <c r="F6" s="8">
        <v>9.855888</v>
      </c>
      <c r="G6" s="12">
        <v>2609.36</v>
      </c>
      <c r="H6" s="9">
        <v>22</v>
      </c>
      <c r="I6" s="10">
        <v>2483.66</v>
      </c>
      <c r="J6" s="9">
        <v>1</v>
      </c>
      <c r="K6" s="10">
        <v>2609.36</v>
      </c>
      <c r="L6" s="10">
        <v>2355.44</v>
      </c>
    </row>
    <row r="7" spans="2:12" ht="12.75">
      <c r="B7" s="5" t="s">
        <v>308</v>
      </c>
      <c r="C7" s="11" t="s">
        <v>354</v>
      </c>
      <c r="D7" s="7">
        <v>4758.86</v>
      </c>
      <c r="E7" s="8">
        <v>-0.6810067</v>
      </c>
      <c r="F7" s="8">
        <v>-0.5508702</v>
      </c>
      <c r="G7" s="12">
        <v>4822.3</v>
      </c>
      <c r="H7" s="9">
        <v>22</v>
      </c>
      <c r="I7" s="10">
        <v>4708.97</v>
      </c>
      <c r="J7" s="9">
        <v>7</v>
      </c>
      <c r="K7" s="10">
        <v>4834.71</v>
      </c>
      <c r="L7" s="10">
        <v>4687.56</v>
      </c>
    </row>
    <row r="8" spans="2:12" ht="12.75">
      <c r="B8" s="5" t="s">
        <v>312</v>
      </c>
      <c r="C8" s="11" t="s">
        <v>355</v>
      </c>
      <c r="D8" s="7">
        <v>64523.32</v>
      </c>
      <c r="E8" s="8">
        <v>5.0493345</v>
      </c>
      <c r="F8" s="8">
        <v>6.3287063</v>
      </c>
      <c r="G8" s="12">
        <v>64639.31</v>
      </c>
      <c r="H8" s="9">
        <v>27</v>
      </c>
      <c r="I8" s="10">
        <v>61397.67</v>
      </c>
      <c r="J8" s="9">
        <v>1</v>
      </c>
      <c r="K8" s="10">
        <v>64639.31</v>
      </c>
      <c r="L8" s="10">
        <v>59710.98</v>
      </c>
    </row>
    <row r="9" spans="2:12" ht="12.75">
      <c r="B9" s="5" t="s">
        <v>314</v>
      </c>
      <c r="C9" s="11" t="s">
        <v>356</v>
      </c>
      <c r="D9" s="7">
        <v>32973.49</v>
      </c>
      <c r="E9" s="8">
        <v>2.4762547</v>
      </c>
      <c r="F9" s="8">
        <v>3.8691738</v>
      </c>
      <c r="G9" s="12">
        <v>33223.76</v>
      </c>
      <c r="H9" s="9">
        <v>22</v>
      </c>
      <c r="I9" s="10">
        <v>32406.33</v>
      </c>
      <c r="J9" s="9">
        <v>1</v>
      </c>
      <c r="K9" s="10">
        <v>33223.76</v>
      </c>
      <c r="L9" s="10">
        <v>31378.61</v>
      </c>
    </row>
    <row r="10" spans="2:12" ht="12.75">
      <c r="B10" s="5" t="s">
        <v>357</v>
      </c>
      <c r="C10" s="11" t="s">
        <v>358</v>
      </c>
      <c r="D10" s="7">
        <v>788.42</v>
      </c>
      <c r="E10" s="8">
        <v>0.22118145</v>
      </c>
      <c r="F10" s="8">
        <v>3.0452724</v>
      </c>
      <c r="G10" s="12">
        <v>788.42</v>
      </c>
      <c r="H10" s="9">
        <v>29</v>
      </c>
      <c r="I10" s="10">
        <v>775.54</v>
      </c>
      <c r="J10" s="9">
        <v>6</v>
      </c>
      <c r="K10" s="10">
        <v>791.95</v>
      </c>
      <c r="L10" s="10">
        <v>749.22</v>
      </c>
    </row>
    <row r="11" spans="2:12" ht="12.75">
      <c r="B11" s="5" t="s">
        <v>318</v>
      </c>
      <c r="C11" s="11" t="s">
        <v>359</v>
      </c>
      <c r="D11" s="7">
        <v>1527.27</v>
      </c>
      <c r="E11" s="8">
        <v>4.0587363</v>
      </c>
      <c r="F11" s="8">
        <v>4.390887</v>
      </c>
      <c r="G11" s="12">
        <v>1527.27</v>
      </c>
      <c r="H11" s="9">
        <v>29</v>
      </c>
      <c r="I11" s="10">
        <v>1464.1</v>
      </c>
      <c r="J11" s="9">
        <v>13</v>
      </c>
      <c r="K11" s="10">
        <v>1527.27</v>
      </c>
      <c r="L11" s="10">
        <v>1421.5</v>
      </c>
    </row>
    <row r="12" spans="2:12" ht="12.75">
      <c r="B12" s="5" t="s">
        <v>320</v>
      </c>
      <c r="C12" s="11" t="s">
        <v>360</v>
      </c>
      <c r="D12" s="7">
        <v>4508.82</v>
      </c>
      <c r="E12" s="8">
        <v>3.5068333</v>
      </c>
      <c r="F12" s="8">
        <v>7.847921</v>
      </c>
      <c r="G12" s="12">
        <v>4559.19</v>
      </c>
      <c r="H12" s="9">
        <v>22</v>
      </c>
      <c r="I12" s="10">
        <v>4376.52</v>
      </c>
      <c r="J12" s="9">
        <v>1</v>
      </c>
      <c r="K12" s="10">
        <v>4559.19</v>
      </c>
      <c r="L12" s="10">
        <v>4078.89</v>
      </c>
    </row>
    <row r="13" spans="2:12" ht="12.75">
      <c r="B13" s="5" t="s">
        <v>322</v>
      </c>
      <c r="C13" s="11" t="s">
        <v>322</v>
      </c>
      <c r="D13" s="7">
        <v>52838.37</v>
      </c>
      <c r="E13" s="8">
        <v>-0.30243984</v>
      </c>
      <c r="F13" s="8">
        <v>-1.8069776</v>
      </c>
      <c r="G13" s="12">
        <v>53473.06</v>
      </c>
      <c r="H13" s="9">
        <v>23</v>
      </c>
      <c r="I13" s="10">
        <v>52364.41</v>
      </c>
      <c r="J13" s="9">
        <v>2</v>
      </c>
      <c r="K13" s="10">
        <v>54176.8</v>
      </c>
      <c r="L13" s="10">
        <v>51857.22</v>
      </c>
    </row>
    <row r="14" spans="2:12" ht="12.75">
      <c r="B14" s="5" t="s">
        <v>324</v>
      </c>
      <c r="C14" s="11" t="s">
        <v>361</v>
      </c>
      <c r="D14" s="7">
        <v>22263.78</v>
      </c>
      <c r="E14" s="8">
        <v>3.4147007</v>
      </c>
      <c r="F14" s="8">
        <v>8.540586</v>
      </c>
      <c r="G14" s="12">
        <v>22665.42</v>
      </c>
      <c r="H14" s="9">
        <v>23</v>
      </c>
      <c r="I14" s="10">
        <v>21201.11</v>
      </c>
      <c r="J14" s="9">
        <v>5</v>
      </c>
      <c r="K14" s="10">
        <v>22665.42</v>
      </c>
      <c r="L14" s="10">
        <v>19692.64</v>
      </c>
    </row>
    <row r="15" spans="2:12" ht="12.75">
      <c r="B15" s="5" t="s">
        <v>362</v>
      </c>
      <c r="C15" s="11" t="s">
        <v>363</v>
      </c>
      <c r="D15" s="7">
        <v>4220.05</v>
      </c>
      <c r="E15" s="8">
        <v>-5.2008624</v>
      </c>
      <c r="F15" s="8">
        <v>-10.82417</v>
      </c>
      <c r="G15" s="12">
        <v>4438.76</v>
      </c>
      <c r="H15" s="9">
        <v>1</v>
      </c>
      <c r="I15" s="10">
        <v>4220.05</v>
      </c>
      <c r="J15" s="9">
        <v>29</v>
      </c>
      <c r="K15" s="10">
        <v>4745.33</v>
      </c>
      <c r="L15" s="10">
        <v>4220.05</v>
      </c>
    </row>
    <row r="16" spans="2:12" ht="12.75">
      <c r="B16" s="5" t="s">
        <v>326</v>
      </c>
      <c r="C16" s="11" t="s">
        <v>364</v>
      </c>
      <c r="D16" s="7">
        <v>1266.11</v>
      </c>
      <c r="E16" s="8">
        <v>-0.95515686</v>
      </c>
      <c r="F16" s="8">
        <v>-3.0996242</v>
      </c>
      <c r="G16" s="12">
        <v>1279.3</v>
      </c>
      <c r="H16" s="9">
        <v>1</v>
      </c>
      <c r="I16" s="10">
        <v>1236.59</v>
      </c>
      <c r="J16" s="9">
        <v>8</v>
      </c>
      <c r="K16" s="10">
        <v>1323.13</v>
      </c>
      <c r="L16" s="10">
        <v>1236.59</v>
      </c>
    </row>
    <row r="17" spans="2:12" ht="12.75">
      <c r="B17" s="5" t="s">
        <v>328</v>
      </c>
      <c r="C17" s="11" t="s">
        <v>365</v>
      </c>
      <c r="D17" s="7">
        <v>15823.01</v>
      </c>
      <c r="E17" s="8">
        <v>3.0914397</v>
      </c>
      <c r="F17" s="8">
        <v>4.5471344</v>
      </c>
      <c r="G17" s="12">
        <v>15913.74</v>
      </c>
      <c r="H17" s="9">
        <v>23</v>
      </c>
      <c r="I17" s="10">
        <v>15210.58</v>
      </c>
      <c r="J17" s="9">
        <v>5</v>
      </c>
      <c r="K17" s="10">
        <v>15913.74</v>
      </c>
      <c r="L17" s="10">
        <v>14688.05</v>
      </c>
    </row>
    <row r="18" spans="2:12" ht="12.75">
      <c r="B18" s="5" t="s">
        <v>366</v>
      </c>
      <c r="C18" s="11" t="s">
        <v>367</v>
      </c>
      <c r="D18" s="7">
        <v>8205.65</v>
      </c>
      <c r="E18" s="8">
        <v>1.2615719</v>
      </c>
      <c r="F18" s="8">
        <v>-3.2070646</v>
      </c>
      <c r="G18" s="12">
        <v>8205.65</v>
      </c>
      <c r="H18" s="9">
        <v>29</v>
      </c>
      <c r="I18" s="10">
        <v>8034.95</v>
      </c>
      <c r="J18" s="9">
        <v>7</v>
      </c>
      <c r="K18" s="10">
        <v>8339.89</v>
      </c>
      <c r="L18" s="10">
        <v>8034.95</v>
      </c>
    </row>
    <row r="19" spans="2:12" ht="12.75">
      <c r="B19" s="5" t="s">
        <v>334</v>
      </c>
      <c r="C19" s="11" t="s">
        <v>368</v>
      </c>
      <c r="D19" s="7">
        <v>4055.96</v>
      </c>
      <c r="E19" s="8">
        <v>4.28804</v>
      </c>
      <c r="F19" s="8">
        <v>11.216957</v>
      </c>
      <c r="G19" s="12">
        <v>4163.71</v>
      </c>
      <c r="H19" s="9">
        <v>19</v>
      </c>
      <c r="I19" s="10">
        <v>3909.41</v>
      </c>
      <c r="J19" s="9">
        <v>2</v>
      </c>
      <c r="K19" s="10">
        <v>4163.71</v>
      </c>
      <c r="L19" s="10">
        <v>3645.06</v>
      </c>
    </row>
    <row r="20" spans="2:12" ht="12.75">
      <c r="B20" s="5" t="s">
        <v>336</v>
      </c>
      <c r="C20" s="11" t="s">
        <v>369</v>
      </c>
      <c r="D20" s="7">
        <v>134.15</v>
      </c>
      <c r="E20" s="8">
        <v>-2.59929</v>
      </c>
      <c r="F20" s="8">
        <v>-1.6062802</v>
      </c>
      <c r="G20" s="12">
        <v>135.92</v>
      </c>
      <c r="H20" s="9">
        <v>1</v>
      </c>
      <c r="I20" s="10">
        <v>131.6</v>
      </c>
      <c r="J20" s="9">
        <v>13</v>
      </c>
      <c r="K20" s="10">
        <v>138.82</v>
      </c>
      <c r="L20" s="10">
        <v>131.6</v>
      </c>
    </row>
    <row r="21" spans="2:12" ht="12.75">
      <c r="B21" s="5" t="s">
        <v>338</v>
      </c>
      <c r="C21" s="11" t="s">
        <v>370</v>
      </c>
      <c r="D21" s="7">
        <v>1277.91</v>
      </c>
      <c r="E21" s="8">
        <v>-4.860774</v>
      </c>
      <c r="F21" s="8">
        <v>4.577859</v>
      </c>
      <c r="G21" s="12">
        <v>1342.65</v>
      </c>
      <c r="H21" s="9">
        <v>1</v>
      </c>
      <c r="I21" s="10">
        <v>1277.41</v>
      </c>
      <c r="J21" s="9">
        <v>28</v>
      </c>
      <c r="K21" s="10">
        <v>1343.2</v>
      </c>
      <c r="L21" s="10">
        <v>1216.91</v>
      </c>
    </row>
    <row r="22" spans="2:12" ht="12.75">
      <c r="B22" s="5" t="s">
        <v>371</v>
      </c>
      <c r="C22" s="11" t="s">
        <v>372</v>
      </c>
      <c r="D22" s="7">
        <v>1335.55</v>
      </c>
      <c r="E22" s="8">
        <v>-2.0757215</v>
      </c>
      <c r="F22" s="8">
        <v>-0.05911048</v>
      </c>
      <c r="G22" s="12">
        <v>1379.2</v>
      </c>
      <c r="H22" s="9">
        <v>2</v>
      </c>
      <c r="I22" s="10">
        <v>1316.11</v>
      </c>
      <c r="J22" s="9">
        <v>12</v>
      </c>
      <c r="K22" s="10">
        <v>1380.29</v>
      </c>
      <c r="L22" s="10">
        <v>1316.11</v>
      </c>
    </row>
    <row r="23" spans="2:12" ht="12.75">
      <c r="B23" s="5" t="s">
        <v>340</v>
      </c>
      <c r="C23" s="11" t="s">
        <v>373</v>
      </c>
      <c r="D23" s="7">
        <v>1810.88</v>
      </c>
      <c r="E23" s="8">
        <v>3.9761603</v>
      </c>
      <c r="F23" s="8">
        <v>2.4276593</v>
      </c>
      <c r="G23" s="12">
        <v>1810.88</v>
      </c>
      <c r="H23" s="9">
        <v>29</v>
      </c>
      <c r="I23" s="10">
        <v>1729.64</v>
      </c>
      <c r="J23" s="9">
        <v>5</v>
      </c>
      <c r="K23" s="10">
        <v>1810.88</v>
      </c>
      <c r="L23" s="10">
        <v>1688.67</v>
      </c>
    </row>
    <row r="24" spans="2:12" ht="12.75">
      <c r="B24" s="5" t="s">
        <v>374</v>
      </c>
      <c r="C24" s="11" t="s">
        <v>375</v>
      </c>
      <c r="D24" s="7">
        <v>1755.17</v>
      </c>
      <c r="E24" s="8">
        <v>-0.84232986</v>
      </c>
      <c r="F24" s="8">
        <v>-0.75711393</v>
      </c>
      <c r="G24" s="12">
        <v>1796.79</v>
      </c>
      <c r="H24" s="9">
        <v>7</v>
      </c>
      <c r="I24" s="10">
        <v>1755.17</v>
      </c>
      <c r="J24" s="9">
        <v>29</v>
      </c>
      <c r="K24" s="10">
        <v>1824.66</v>
      </c>
      <c r="L24" s="10">
        <v>1755.17</v>
      </c>
    </row>
    <row r="25" spans="2:12" ht="12.75">
      <c r="B25" s="5" t="s">
        <v>376</v>
      </c>
      <c r="C25" s="11" t="s">
        <v>377</v>
      </c>
      <c r="D25" s="7">
        <v>957.7</v>
      </c>
      <c r="E25" s="8">
        <v>-0.56791335</v>
      </c>
      <c r="F25" s="8">
        <v>1.1555201</v>
      </c>
      <c r="G25" s="12">
        <v>966.53</v>
      </c>
      <c r="H25" s="9">
        <v>6</v>
      </c>
      <c r="I25" s="10">
        <v>951.86</v>
      </c>
      <c r="J25" s="9">
        <v>26</v>
      </c>
      <c r="K25" s="10">
        <v>966.53</v>
      </c>
      <c r="L25" s="10">
        <v>946.32</v>
      </c>
    </row>
    <row r="26" spans="2:12" ht="12.75">
      <c r="B26" s="5" t="s">
        <v>342</v>
      </c>
      <c r="C26" s="11" t="s">
        <v>378</v>
      </c>
      <c r="D26" s="7">
        <v>3499.49</v>
      </c>
      <c r="E26" s="8">
        <v>0.29203397</v>
      </c>
      <c r="F26" s="8">
        <v>3.0507495</v>
      </c>
      <c r="G26" s="12">
        <v>3595.39</v>
      </c>
      <c r="H26" s="9">
        <v>22</v>
      </c>
      <c r="I26" s="10">
        <v>3469</v>
      </c>
      <c r="J26" s="9">
        <v>7</v>
      </c>
      <c r="K26" s="10">
        <v>3595.39</v>
      </c>
      <c r="L26" s="10">
        <v>3408.03</v>
      </c>
    </row>
    <row r="27" spans="2:12" ht="12.75">
      <c r="B27" s="5" t="s">
        <v>344</v>
      </c>
      <c r="C27" s="11" t="s">
        <v>379</v>
      </c>
      <c r="D27" s="7">
        <v>7427.4</v>
      </c>
      <c r="E27" s="8">
        <v>-3.0823581</v>
      </c>
      <c r="F27" s="8">
        <v>-2.4753413</v>
      </c>
      <c r="G27" s="12">
        <v>7737.48</v>
      </c>
      <c r="H27" s="9">
        <v>1</v>
      </c>
      <c r="I27" s="10">
        <v>7404.23</v>
      </c>
      <c r="J27" s="9">
        <v>29</v>
      </c>
      <c r="K27" s="10">
        <v>7737.48</v>
      </c>
      <c r="L27" s="10">
        <v>7329.13</v>
      </c>
    </row>
    <row r="28" spans="2:12" ht="12.75">
      <c r="B28" s="5" t="s">
        <v>380</v>
      </c>
      <c r="C28" s="11" t="s">
        <v>381</v>
      </c>
      <c r="D28" s="7">
        <v>81944.56</v>
      </c>
      <c r="E28" s="8">
        <v>5.8492193</v>
      </c>
      <c r="F28" s="8">
        <v>4.441321</v>
      </c>
      <c r="G28" s="12">
        <v>83797.23</v>
      </c>
      <c r="H28" s="9">
        <v>27</v>
      </c>
      <c r="I28" s="10">
        <v>76942.11</v>
      </c>
      <c r="J28" s="9">
        <v>1</v>
      </c>
      <c r="K28" s="10">
        <v>83797.23</v>
      </c>
      <c r="L28" s="10">
        <v>73482.75</v>
      </c>
    </row>
    <row r="29" spans="2:12" ht="12.75">
      <c r="B29" s="5" t="s">
        <v>346</v>
      </c>
      <c r="C29" s="11" t="s">
        <v>382</v>
      </c>
      <c r="D29" s="7">
        <v>2025.01</v>
      </c>
      <c r="E29" s="8">
        <v>2.3094003</v>
      </c>
      <c r="F29" s="8">
        <v>7.6365805</v>
      </c>
      <c r="G29" s="12">
        <v>2089.11</v>
      </c>
      <c r="H29" s="9">
        <v>26</v>
      </c>
      <c r="I29" s="10">
        <v>1972.39</v>
      </c>
      <c r="J29" s="9">
        <v>5</v>
      </c>
      <c r="K29" s="10">
        <v>2089.11</v>
      </c>
      <c r="L29" s="10">
        <v>1865.16</v>
      </c>
    </row>
    <row r="32" spans="1:12" ht="39" customHeight="1">
      <c r="B32" s="101" t="s">
        <v>348</v>
      </c>
      <c r="C32" s="102" t="s">
        <v>7</v>
      </c>
      <c r="D32" s="97" t="s">
        <v>40</v>
      </c>
      <c r="E32" s="97" t="s">
        <v>41</v>
      </c>
      <c r="F32" s="103" t="s">
        <v>54</v>
      </c>
      <c r="G32" s="101" t="s">
        <v>55</v>
      </c>
      <c r="H32" s="102" t="s">
        <v>8</v>
      </c>
      <c r="I32" s="102" t="s">
        <v>56</v>
      </c>
      <c r="J32" s="102" t="s">
        <v>8</v>
      </c>
      <c r="K32" s="102" t="s">
        <v>57</v>
      </c>
      <c r="L32" s="102" t="s">
        <v>58</v>
      </c>
    </row>
    <row r="33" spans="2:12" ht="12.75">
      <c r="B33" s="5" t="s">
        <v>349</v>
      </c>
      <c r="C33" s="11" t="s">
        <v>383</v>
      </c>
      <c r="D33" s="7">
        <v>14857.71</v>
      </c>
      <c r="E33" s="8">
        <v>0.5631998</v>
      </c>
      <c r="F33" s="8">
        <v>1.9660624</v>
      </c>
      <c r="G33" s="12">
        <v>15005.61</v>
      </c>
      <c r="H33" s="9">
        <v>26</v>
      </c>
      <c r="I33" s="10">
        <v>14481.87</v>
      </c>
      <c r="J33" s="9">
        <v>9</v>
      </c>
      <c r="K33" s="10">
        <v>15005.61</v>
      </c>
      <c r="L33" s="10">
        <v>14455.6</v>
      </c>
    </row>
    <row r="34" spans="2:12" ht="12.75">
      <c r="B34" s="5" t="s">
        <v>384</v>
      </c>
      <c r="C34" s="11" t="s">
        <v>385</v>
      </c>
      <c r="D34" s="7">
        <v>1981.13</v>
      </c>
      <c r="E34" s="8">
        <v>6.4025283</v>
      </c>
      <c r="F34" s="8">
        <v>4.9838934</v>
      </c>
      <c r="G34" s="12">
        <v>1981.13</v>
      </c>
      <c r="H34" s="9">
        <v>29</v>
      </c>
      <c r="I34" s="10">
        <v>1851.86</v>
      </c>
      <c r="J34" s="9">
        <v>11</v>
      </c>
      <c r="K34" s="10">
        <v>1981.13</v>
      </c>
      <c r="L34" s="10">
        <v>1830.41</v>
      </c>
    </row>
    <row r="37" ht="12.75">
      <c r="B37" t="s">
        <v>351</v>
      </c>
    </row>
  </sheetData>
  <sheetProtection/>
  <mergeCells count="4">
    <mergeCell ref="B1:L1"/>
    <mergeCell ref="B4:L4"/>
    <mergeCell ref="B3:L3"/>
    <mergeCell ref="B2:L2"/>
  </mergeCells>
  <printOptions/>
  <pageMargins left="0.75" right="0.75" top="1" bottom="1" header="0.5" footer="0.5"/>
  <pageSetup fitToHeight="1" fitToWidth="1" horizontalDpi="600" verticalDpi="600" orientation="landscape" paperSize="9" scale="83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21.00390625" style="0" customWidth="1"/>
    <col min="4" max="4" width="14.28125" style="0" customWidth="1"/>
    <col min="5" max="5" width="14.8515625" style="0" customWidth="1"/>
    <col min="6" max="6" width="14.140625" style="0" customWidth="1"/>
    <col min="7" max="7" width="12.7109375" style="0" customWidth="1"/>
    <col min="8" max="8" width="16.00390625" style="0" bestFit="1" customWidth="1"/>
    <col min="9" max="9" width="12.7109375" style="0" customWidth="1"/>
    <col min="10" max="10" width="16.00390625" style="0" bestFit="1" customWidth="1"/>
    <col min="11" max="11" width="14.00390625" style="0" customWidth="1"/>
    <col min="12" max="12" width="17.00390625" style="0" customWidth="1"/>
  </cols>
  <sheetData>
    <row r="1" spans="2:12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s="3" customFormat="1" ht="15.75" customHeight="1">
      <c r="B3" s="154" t="s">
        <v>628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10" s="3" customFormat="1" ht="12.75" customHeight="1">
      <c r="B4" s="161" t="s">
        <v>1</v>
      </c>
      <c r="C4" s="162"/>
      <c r="D4" s="162"/>
      <c r="E4" s="162"/>
      <c r="F4" s="162"/>
      <c r="G4" s="162"/>
      <c r="H4" s="162"/>
      <c r="I4" s="162"/>
      <c r="J4" s="162"/>
    </row>
    <row r="5" spans="2:12" s="3" customFormat="1" ht="45.75" customHeight="1">
      <c r="B5" s="166" t="s">
        <v>168</v>
      </c>
      <c r="C5" s="211" t="s">
        <v>135</v>
      </c>
      <c r="D5" s="166" t="s">
        <v>70</v>
      </c>
      <c r="E5" s="166" t="s">
        <v>71</v>
      </c>
      <c r="F5" s="166" t="s">
        <v>72</v>
      </c>
      <c r="G5" s="177" t="s">
        <v>158</v>
      </c>
      <c r="H5" s="218"/>
      <c r="I5" s="177" t="s">
        <v>157</v>
      </c>
      <c r="J5" s="223"/>
      <c r="K5" s="224" t="s">
        <v>111</v>
      </c>
      <c r="L5" s="225"/>
    </row>
    <row r="6" spans="2:12" s="3" customFormat="1" ht="14.25">
      <c r="B6" s="167"/>
      <c r="C6" s="212"/>
      <c r="D6" s="217"/>
      <c r="E6" s="217"/>
      <c r="F6" s="217"/>
      <c r="G6" s="110" t="s">
        <v>5</v>
      </c>
      <c r="H6" s="110" t="s">
        <v>73</v>
      </c>
      <c r="I6" s="110" t="s">
        <v>5</v>
      </c>
      <c r="J6" s="110" t="s">
        <v>73</v>
      </c>
      <c r="K6" s="120" t="s">
        <v>5</v>
      </c>
      <c r="L6" s="120" t="s">
        <v>73</v>
      </c>
    </row>
    <row r="7" spans="2:12" ht="12.75">
      <c r="B7" s="5" t="s">
        <v>302</v>
      </c>
      <c r="C7" s="13" t="s">
        <v>428</v>
      </c>
      <c r="D7" s="42" t="s">
        <v>135</v>
      </c>
      <c r="E7" s="42" t="s">
        <v>599</v>
      </c>
      <c r="F7" s="42" t="s">
        <v>429</v>
      </c>
      <c r="G7" s="47">
        <v>37</v>
      </c>
      <c r="H7" s="45">
        <v>0.3</v>
      </c>
      <c r="I7" s="22">
        <v>0</v>
      </c>
      <c r="J7" s="45">
        <v>0</v>
      </c>
      <c r="K7" s="22">
        <v>0</v>
      </c>
      <c r="L7" s="45">
        <v>0</v>
      </c>
    </row>
    <row r="8" spans="2:12" ht="12.75">
      <c r="B8" s="5" t="s">
        <v>388</v>
      </c>
      <c r="C8" s="13" t="s">
        <v>621</v>
      </c>
      <c r="D8" s="42" t="s">
        <v>135</v>
      </c>
      <c r="E8" s="42" t="s">
        <v>88</v>
      </c>
      <c r="F8" s="42" t="s">
        <v>602</v>
      </c>
      <c r="G8" s="47">
        <v>0</v>
      </c>
      <c r="H8" s="45">
        <v>0</v>
      </c>
      <c r="I8" s="22">
        <v>0</v>
      </c>
      <c r="J8" s="45">
        <v>0</v>
      </c>
      <c r="K8" s="22">
        <v>0</v>
      </c>
      <c r="L8" s="45">
        <v>0</v>
      </c>
    </row>
    <row r="9" spans="2:12" ht="12.75">
      <c r="B9" s="5" t="s">
        <v>357</v>
      </c>
      <c r="C9" s="13" t="s">
        <v>604</v>
      </c>
      <c r="D9" s="42" t="s">
        <v>135</v>
      </c>
      <c r="E9" s="42" t="s">
        <v>599</v>
      </c>
      <c r="F9" s="42" t="s">
        <v>602</v>
      </c>
      <c r="G9" s="47">
        <v>4</v>
      </c>
      <c r="H9" s="45">
        <v>0</v>
      </c>
      <c r="I9" s="22" t="s">
        <v>441</v>
      </c>
      <c r="J9" s="45" t="s">
        <v>441</v>
      </c>
      <c r="K9" s="22" t="s">
        <v>441</v>
      </c>
      <c r="L9" s="45" t="s">
        <v>441</v>
      </c>
    </row>
    <row r="10" spans="2:12" ht="12.75">
      <c r="B10" s="5" t="s">
        <v>316</v>
      </c>
      <c r="C10" s="13" t="s">
        <v>622</v>
      </c>
      <c r="D10" s="42" t="s">
        <v>623</v>
      </c>
      <c r="E10" s="42" t="s">
        <v>624</v>
      </c>
      <c r="F10" s="42" t="s">
        <v>88</v>
      </c>
      <c r="G10" s="47">
        <v>0</v>
      </c>
      <c r="H10" s="45">
        <v>0</v>
      </c>
      <c r="I10" s="22" t="s">
        <v>441</v>
      </c>
      <c r="J10" s="45" t="s">
        <v>441</v>
      </c>
      <c r="K10" s="22">
        <v>0</v>
      </c>
      <c r="L10" s="45">
        <v>0</v>
      </c>
    </row>
    <row r="11" spans="2:12" ht="12.75">
      <c r="B11" s="5" t="s">
        <v>318</v>
      </c>
      <c r="C11" s="13" t="s">
        <v>625</v>
      </c>
      <c r="D11" s="42" t="s">
        <v>607</v>
      </c>
      <c r="E11" s="42" t="s">
        <v>608</v>
      </c>
      <c r="F11" s="42" t="s">
        <v>602</v>
      </c>
      <c r="G11" s="47">
        <v>101</v>
      </c>
      <c r="H11" s="45">
        <v>0.4</v>
      </c>
      <c r="I11" s="22">
        <v>3</v>
      </c>
      <c r="J11" s="45">
        <v>0</v>
      </c>
      <c r="K11" s="22">
        <v>0</v>
      </c>
      <c r="L11" s="45">
        <v>0</v>
      </c>
    </row>
    <row r="12" spans="2:12" ht="12.75">
      <c r="B12" s="5" t="s">
        <v>330</v>
      </c>
      <c r="C12" s="13" t="s">
        <v>610</v>
      </c>
      <c r="D12" s="42" t="s">
        <v>135</v>
      </c>
      <c r="E12" s="42" t="s">
        <v>599</v>
      </c>
      <c r="F12" s="42" t="s">
        <v>429</v>
      </c>
      <c r="G12" s="47">
        <v>0</v>
      </c>
      <c r="H12" s="45">
        <v>0</v>
      </c>
      <c r="I12" s="22" t="s">
        <v>441</v>
      </c>
      <c r="J12" s="45" t="s">
        <v>441</v>
      </c>
      <c r="K12" s="22" t="s">
        <v>441</v>
      </c>
      <c r="L12" s="45" t="s">
        <v>441</v>
      </c>
    </row>
    <row r="13" spans="2:12" ht="12.75">
      <c r="B13" s="5" t="s">
        <v>366</v>
      </c>
      <c r="C13" s="13" t="s">
        <v>611</v>
      </c>
      <c r="D13" s="42" t="s">
        <v>601</v>
      </c>
      <c r="E13" s="42" t="s">
        <v>599</v>
      </c>
      <c r="F13" s="42" t="s">
        <v>88</v>
      </c>
      <c r="G13" s="47" t="s">
        <v>441</v>
      </c>
      <c r="H13" s="45" t="s">
        <v>441</v>
      </c>
      <c r="I13" s="22" t="s">
        <v>441</v>
      </c>
      <c r="J13" s="45" t="s">
        <v>441</v>
      </c>
      <c r="K13" s="22">
        <v>0</v>
      </c>
      <c r="L13" s="45">
        <v>0</v>
      </c>
    </row>
    <row r="14" spans="2:12" ht="12.75">
      <c r="B14" s="5" t="s">
        <v>344</v>
      </c>
      <c r="C14" s="13" t="s">
        <v>614</v>
      </c>
      <c r="D14" s="42" t="s">
        <v>135</v>
      </c>
      <c r="E14" s="42" t="s">
        <v>599</v>
      </c>
      <c r="F14" s="42" t="s">
        <v>429</v>
      </c>
      <c r="G14" s="47">
        <v>856</v>
      </c>
      <c r="H14" s="45">
        <v>18.9</v>
      </c>
      <c r="I14" s="22" t="s">
        <v>441</v>
      </c>
      <c r="J14" s="45" t="s">
        <v>441</v>
      </c>
      <c r="K14" s="22" t="s">
        <v>441</v>
      </c>
      <c r="L14" s="45" t="s">
        <v>441</v>
      </c>
    </row>
    <row r="15" spans="2:12" ht="12.75">
      <c r="B15" s="5" t="s">
        <v>380</v>
      </c>
      <c r="C15" s="13" t="s">
        <v>626</v>
      </c>
      <c r="D15" s="42" t="s">
        <v>88</v>
      </c>
      <c r="E15" s="42" t="s">
        <v>88</v>
      </c>
      <c r="F15" s="42" t="s">
        <v>88</v>
      </c>
      <c r="G15" s="47">
        <v>7969</v>
      </c>
      <c r="H15" s="45">
        <v>63.6</v>
      </c>
      <c r="I15" s="22">
        <v>0</v>
      </c>
      <c r="J15" s="45">
        <v>0</v>
      </c>
      <c r="K15" s="22">
        <v>0</v>
      </c>
      <c r="L15" s="45">
        <v>0</v>
      </c>
    </row>
    <row r="16" spans="2:12" ht="12.75">
      <c r="B16" s="5" t="s">
        <v>346</v>
      </c>
      <c r="C16" s="13" t="s">
        <v>627</v>
      </c>
      <c r="D16" s="42" t="s">
        <v>88</v>
      </c>
      <c r="E16" s="42" t="s">
        <v>88</v>
      </c>
      <c r="F16" s="42" t="s">
        <v>88</v>
      </c>
      <c r="G16" s="47">
        <v>0</v>
      </c>
      <c r="H16" s="45">
        <v>0</v>
      </c>
      <c r="I16" s="22">
        <v>0</v>
      </c>
      <c r="J16" s="45">
        <v>0</v>
      </c>
      <c r="K16" s="22">
        <v>0</v>
      </c>
      <c r="L16" s="45">
        <v>0</v>
      </c>
    </row>
    <row r="17" spans="2:12" ht="12.75">
      <c r="B17" s="5" t="s">
        <v>433</v>
      </c>
      <c r="C17" s="13" t="s">
        <v>88</v>
      </c>
      <c r="D17" s="42" t="s">
        <v>88</v>
      </c>
      <c r="E17" s="42" t="s">
        <v>88</v>
      </c>
      <c r="F17" s="42" t="s">
        <v>88</v>
      </c>
      <c r="G17" s="47">
        <v>8967</v>
      </c>
      <c r="H17" s="45">
        <v>83.2</v>
      </c>
      <c r="I17" s="22">
        <v>3</v>
      </c>
      <c r="J17" s="45">
        <v>0</v>
      </c>
      <c r="K17" s="22">
        <v>0</v>
      </c>
      <c r="L17" s="45">
        <v>0</v>
      </c>
    </row>
    <row r="20" ht="12.75">
      <c r="B20" t="s">
        <v>351</v>
      </c>
    </row>
  </sheetData>
  <sheetProtection/>
  <mergeCells count="12">
    <mergeCell ref="B1:L1"/>
    <mergeCell ref="B2:L2"/>
    <mergeCell ref="B3:L3"/>
    <mergeCell ref="K5:L5"/>
    <mergeCell ref="I5:J5"/>
    <mergeCell ref="G5:H5"/>
    <mergeCell ref="B4:J4"/>
    <mergeCell ref="D5:D6"/>
    <mergeCell ref="E5:E6"/>
    <mergeCell ref="F5:F6"/>
    <mergeCell ref="B5:B6"/>
    <mergeCell ref="C5:C6"/>
  </mergeCells>
  <printOptions/>
  <pageMargins left="0.75" right="0.75" top="1" bottom="1" header="0.5" footer="0.5"/>
  <pageSetup fitToHeight="1" fitToWidth="1" horizontalDpi="600" verticalDpi="600" orientation="landscape" paperSize="9" scale="6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15.28125" style="0" customWidth="1"/>
    <col min="4" max="4" width="19.8515625" style="0" customWidth="1"/>
    <col min="5" max="5" width="12.7109375" style="0" customWidth="1"/>
    <col min="6" max="6" width="16.00390625" style="0" bestFit="1" customWidth="1"/>
    <col min="7" max="7" width="12.7109375" style="0" customWidth="1"/>
    <col min="8" max="8" width="15.140625" style="0" customWidth="1"/>
    <col min="9" max="9" width="16.7109375" style="0" customWidth="1"/>
    <col min="10" max="10" width="13.140625" style="0" customWidth="1"/>
    <col min="12" max="12" width="17.7109375" style="0" customWidth="1"/>
    <col min="13" max="13" width="12.8515625" style="0" customWidth="1"/>
  </cols>
  <sheetData>
    <row r="1" spans="2:13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3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3" customFormat="1" ht="15.75" customHeight="1">
      <c r="B3" s="154" t="s">
        <v>629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2:7" s="3" customFormat="1" ht="12.75" customHeight="1">
      <c r="B4" s="161" t="s">
        <v>1</v>
      </c>
      <c r="C4" s="162"/>
      <c r="D4" s="162"/>
      <c r="E4" s="162"/>
      <c r="F4" s="162"/>
      <c r="G4" s="162"/>
    </row>
    <row r="5" spans="2:13" s="3" customFormat="1" ht="45.75" customHeight="1">
      <c r="B5" s="166" t="s">
        <v>168</v>
      </c>
      <c r="C5" s="177" t="s">
        <v>164</v>
      </c>
      <c r="D5" s="226"/>
      <c r="E5" s="177" t="s">
        <v>158</v>
      </c>
      <c r="F5" s="215"/>
      <c r="G5" s="220" t="s">
        <v>128</v>
      </c>
      <c r="H5" s="177" t="s">
        <v>157</v>
      </c>
      <c r="I5" s="214"/>
      <c r="J5" s="166" t="s">
        <v>128</v>
      </c>
      <c r="K5" s="220" t="s">
        <v>111</v>
      </c>
      <c r="L5" s="222"/>
      <c r="M5" s="220" t="s">
        <v>128</v>
      </c>
    </row>
    <row r="6" spans="2:13" s="3" customFormat="1" ht="24">
      <c r="B6" s="167"/>
      <c r="C6" s="101" t="s">
        <v>134</v>
      </c>
      <c r="D6" s="101" t="s">
        <v>15</v>
      </c>
      <c r="E6" s="117" t="s">
        <v>5</v>
      </c>
      <c r="F6" s="117" t="s">
        <v>73</v>
      </c>
      <c r="G6" s="221"/>
      <c r="H6" s="117" t="s">
        <v>5</v>
      </c>
      <c r="I6" s="117" t="s">
        <v>73</v>
      </c>
      <c r="J6" s="167"/>
      <c r="K6" s="121" t="s">
        <v>5</v>
      </c>
      <c r="L6" s="121" t="s">
        <v>73</v>
      </c>
      <c r="M6" s="221"/>
    </row>
    <row r="7" spans="2:13" ht="12.75">
      <c r="B7" s="5" t="s">
        <v>302</v>
      </c>
      <c r="C7" s="21">
        <v>0</v>
      </c>
      <c r="D7" s="48">
        <v>0</v>
      </c>
      <c r="E7" s="44">
        <v>0</v>
      </c>
      <c r="F7" s="43">
        <v>0</v>
      </c>
      <c r="G7" s="16">
        <v>0</v>
      </c>
      <c r="H7" s="21">
        <v>0</v>
      </c>
      <c r="I7" s="43">
        <v>0</v>
      </c>
      <c r="J7" s="16">
        <v>0</v>
      </c>
      <c r="K7" s="21" t="s">
        <v>441</v>
      </c>
      <c r="L7" s="43" t="s">
        <v>441</v>
      </c>
      <c r="M7" s="16" t="s">
        <v>436</v>
      </c>
    </row>
    <row r="8" spans="2:13" ht="12.75">
      <c r="B8" s="5" t="s">
        <v>388</v>
      </c>
      <c r="C8" s="21" t="s">
        <v>396</v>
      </c>
      <c r="D8" s="48" t="s">
        <v>396</v>
      </c>
      <c r="E8" s="44" t="s">
        <v>441</v>
      </c>
      <c r="F8" s="43" t="s">
        <v>441</v>
      </c>
      <c r="G8" s="16" t="s">
        <v>436</v>
      </c>
      <c r="H8" s="21" t="s">
        <v>441</v>
      </c>
      <c r="I8" s="43" t="s">
        <v>441</v>
      </c>
      <c r="J8" s="16" t="s">
        <v>436</v>
      </c>
      <c r="K8" s="21" t="s">
        <v>441</v>
      </c>
      <c r="L8" s="43" t="s">
        <v>441</v>
      </c>
      <c r="M8" s="16" t="s">
        <v>436</v>
      </c>
    </row>
    <row r="9" spans="2:13" ht="12.75">
      <c r="B9" s="5" t="s">
        <v>435</v>
      </c>
      <c r="C9" s="21">
        <v>56621</v>
      </c>
      <c r="D9" s="48">
        <v>465425</v>
      </c>
      <c r="E9" s="44">
        <v>94999</v>
      </c>
      <c r="F9" s="43">
        <v>993.3</v>
      </c>
      <c r="G9" s="16">
        <v>-10.31</v>
      </c>
      <c r="H9" s="21" t="s">
        <v>396</v>
      </c>
      <c r="I9" s="43" t="s">
        <v>396</v>
      </c>
      <c r="J9" s="16" t="s">
        <v>436</v>
      </c>
      <c r="K9" s="21" t="s">
        <v>441</v>
      </c>
      <c r="L9" s="43" t="s">
        <v>441</v>
      </c>
      <c r="M9" s="16" t="s">
        <v>436</v>
      </c>
    </row>
    <row r="10" spans="2:13" ht="12.75">
      <c r="B10" s="5" t="s">
        <v>314</v>
      </c>
      <c r="C10" s="21">
        <v>10</v>
      </c>
      <c r="D10" s="48">
        <v>213</v>
      </c>
      <c r="E10" s="44">
        <v>10535</v>
      </c>
      <c r="F10" s="43">
        <v>7.9</v>
      </c>
      <c r="G10" s="16">
        <v>-21.78</v>
      </c>
      <c r="H10" s="21">
        <v>0</v>
      </c>
      <c r="I10" s="43">
        <v>0</v>
      </c>
      <c r="J10" s="16">
        <v>0</v>
      </c>
      <c r="K10" s="21" t="s">
        <v>441</v>
      </c>
      <c r="L10" s="43" t="s">
        <v>441</v>
      </c>
      <c r="M10" s="16" t="s">
        <v>436</v>
      </c>
    </row>
    <row r="11" spans="2:13" ht="12.75">
      <c r="B11" s="5" t="s">
        <v>392</v>
      </c>
      <c r="C11" s="21">
        <v>0</v>
      </c>
      <c r="D11" s="48">
        <v>9</v>
      </c>
      <c r="E11" s="44">
        <v>110</v>
      </c>
      <c r="F11" s="43">
        <v>0.3</v>
      </c>
      <c r="G11" s="16">
        <v>50</v>
      </c>
      <c r="H11" s="21" t="s">
        <v>441</v>
      </c>
      <c r="I11" s="43" t="s">
        <v>441</v>
      </c>
      <c r="J11" s="16" t="s">
        <v>436</v>
      </c>
      <c r="K11" s="21" t="s">
        <v>441</v>
      </c>
      <c r="L11" s="43" t="s">
        <v>441</v>
      </c>
      <c r="M11" s="16" t="s">
        <v>436</v>
      </c>
    </row>
    <row r="12" spans="2:13" ht="12.75">
      <c r="B12" s="5" t="s">
        <v>357</v>
      </c>
      <c r="C12" s="21">
        <v>0</v>
      </c>
      <c r="D12" s="48">
        <v>0</v>
      </c>
      <c r="E12" s="44">
        <v>0</v>
      </c>
      <c r="F12" s="43">
        <v>0</v>
      </c>
      <c r="G12" s="16">
        <v>0</v>
      </c>
      <c r="H12" s="21" t="s">
        <v>441</v>
      </c>
      <c r="I12" s="43" t="s">
        <v>441</v>
      </c>
      <c r="J12" s="16" t="s">
        <v>436</v>
      </c>
      <c r="K12" s="21" t="s">
        <v>441</v>
      </c>
      <c r="L12" s="43" t="s">
        <v>441</v>
      </c>
      <c r="M12" s="16" t="s">
        <v>436</v>
      </c>
    </row>
    <row r="13" spans="2:13" ht="12.75">
      <c r="B13" s="5" t="s">
        <v>318</v>
      </c>
      <c r="C13" s="21">
        <v>42544</v>
      </c>
      <c r="D13" s="48">
        <v>352407</v>
      </c>
      <c r="E13" s="44">
        <v>17882</v>
      </c>
      <c r="F13" s="43">
        <v>403.6</v>
      </c>
      <c r="G13" s="16">
        <v>-10.51</v>
      </c>
      <c r="H13" s="21" t="s">
        <v>396</v>
      </c>
      <c r="I13" s="43" t="s">
        <v>396</v>
      </c>
      <c r="J13" s="16" t="s">
        <v>436</v>
      </c>
      <c r="K13" s="21" t="s">
        <v>396</v>
      </c>
      <c r="L13" s="43" t="s">
        <v>396</v>
      </c>
      <c r="M13" s="16" t="s">
        <v>436</v>
      </c>
    </row>
    <row r="14" spans="2:13" ht="12.75">
      <c r="B14" s="5" t="s">
        <v>397</v>
      </c>
      <c r="C14" s="21" t="s">
        <v>396</v>
      </c>
      <c r="D14" s="48" t="s">
        <v>396</v>
      </c>
      <c r="E14" s="44">
        <v>146581</v>
      </c>
      <c r="F14" s="43">
        <v>1858.7</v>
      </c>
      <c r="G14" s="16">
        <v>6.26</v>
      </c>
      <c r="H14" s="21" t="s">
        <v>396</v>
      </c>
      <c r="I14" s="43" t="s">
        <v>396</v>
      </c>
      <c r="J14" s="16" t="s">
        <v>436</v>
      </c>
      <c r="K14" s="21" t="s">
        <v>441</v>
      </c>
      <c r="L14" s="43" t="s">
        <v>441</v>
      </c>
      <c r="M14" s="16" t="s">
        <v>436</v>
      </c>
    </row>
    <row r="15" spans="2:13" ht="12.75">
      <c r="B15" s="5" t="s">
        <v>332</v>
      </c>
      <c r="C15" s="21">
        <v>2004</v>
      </c>
      <c r="D15" s="48">
        <v>15119</v>
      </c>
      <c r="E15" s="44">
        <v>542706</v>
      </c>
      <c r="F15" s="43">
        <v>918.1</v>
      </c>
      <c r="G15" s="16">
        <v>-7.39</v>
      </c>
      <c r="H15" s="21" t="s">
        <v>396</v>
      </c>
      <c r="I15" s="43" t="s">
        <v>396</v>
      </c>
      <c r="J15" s="16" t="s">
        <v>436</v>
      </c>
      <c r="K15" s="21">
        <v>9</v>
      </c>
      <c r="L15" s="43">
        <v>0.7</v>
      </c>
      <c r="M15" s="16">
        <v>283.3</v>
      </c>
    </row>
    <row r="16" spans="2:13" ht="12.75">
      <c r="B16" s="5" t="s">
        <v>342</v>
      </c>
      <c r="C16" s="21">
        <v>0</v>
      </c>
      <c r="D16" s="48">
        <v>6</v>
      </c>
      <c r="E16" s="44">
        <v>18</v>
      </c>
      <c r="F16" s="43">
        <v>0.1</v>
      </c>
      <c r="G16" s="16">
        <v>-40</v>
      </c>
      <c r="H16" s="21" t="s">
        <v>441</v>
      </c>
      <c r="I16" s="43" t="s">
        <v>441</v>
      </c>
      <c r="J16" s="16" t="s">
        <v>436</v>
      </c>
      <c r="K16" s="21" t="s">
        <v>441</v>
      </c>
      <c r="L16" s="43" t="s">
        <v>441</v>
      </c>
      <c r="M16" s="16" t="s">
        <v>436</v>
      </c>
    </row>
    <row r="17" spans="2:13" ht="12.75">
      <c r="B17" s="5" t="s">
        <v>344</v>
      </c>
      <c r="C17" s="21">
        <v>794</v>
      </c>
      <c r="D17" s="48">
        <v>8526</v>
      </c>
      <c r="E17" s="44">
        <v>1976</v>
      </c>
      <c r="F17" s="43">
        <v>33.8</v>
      </c>
      <c r="G17" s="16">
        <v>-11.11</v>
      </c>
      <c r="H17" s="21" t="s">
        <v>441</v>
      </c>
      <c r="I17" s="43" t="s">
        <v>441</v>
      </c>
      <c r="J17" s="16" t="s">
        <v>436</v>
      </c>
      <c r="K17" s="21" t="s">
        <v>441</v>
      </c>
      <c r="L17" s="43" t="s">
        <v>441</v>
      </c>
      <c r="M17" s="16" t="s">
        <v>436</v>
      </c>
    </row>
    <row r="18" spans="2:13" ht="12.75">
      <c r="B18" s="5" t="s">
        <v>380</v>
      </c>
      <c r="C18" s="21">
        <v>118</v>
      </c>
      <c r="D18" s="48">
        <v>2859</v>
      </c>
      <c r="E18" s="44">
        <v>21682</v>
      </c>
      <c r="F18" s="43">
        <v>47.5</v>
      </c>
      <c r="G18" s="16">
        <v>21.55</v>
      </c>
      <c r="H18" s="21">
        <v>0</v>
      </c>
      <c r="I18" s="43">
        <v>0</v>
      </c>
      <c r="J18" s="16">
        <v>0</v>
      </c>
      <c r="K18" s="21" t="s">
        <v>441</v>
      </c>
      <c r="L18" s="43" t="s">
        <v>441</v>
      </c>
      <c r="M18" s="16" t="s">
        <v>436</v>
      </c>
    </row>
    <row r="19" spans="2:13" ht="12.75">
      <c r="B19" s="5" t="s">
        <v>433</v>
      </c>
      <c r="C19" s="21">
        <v>102091</v>
      </c>
      <c r="D19" s="48">
        <v>844564</v>
      </c>
      <c r="E19" s="44">
        <v>836489</v>
      </c>
      <c r="F19" s="43">
        <v>4263.300000000001</v>
      </c>
      <c r="G19" s="16" t="s">
        <v>88</v>
      </c>
      <c r="H19" s="21">
        <v>0</v>
      </c>
      <c r="I19" s="43">
        <v>0</v>
      </c>
      <c r="J19" s="16" t="s">
        <v>88</v>
      </c>
      <c r="K19" s="21">
        <v>9</v>
      </c>
      <c r="L19" s="43">
        <v>0.7</v>
      </c>
      <c r="M19" s="16" t="s">
        <v>88</v>
      </c>
    </row>
    <row r="22" spans="1:13" ht="45.75" customHeight="1">
      <c r="B22" s="166" t="s">
        <v>348</v>
      </c>
      <c r="C22" s="177" t="s">
        <v>164</v>
      </c>
      <c r="D22" s="226" t="s">
        <v>88</v>
      </c>
      <c r="E22" s="177" t="s">
        <v>158</v>
      </c>
      <c r="F22" s="215" t="s">
        <v>88</v>
      </c>
      <c r="G22" s="220" t="s">
        <v>128</v>
      </c>
      <c r="H22" s="177" t="s">
        <v>157</v>
      </c>
      <c r="I22" s="214" t="s">
        <v>88</v>
      </c>
      <c r="J22" s="166" t="s">
        <v>128</v>
      </c>
      <c r="K22" s="220" t="s">
        <v>111</v>
      </c>
      <c r="L22" s="222" t="s">
        <v>88</v>
      </c>
      <c r="M22" s="220" t="s">
        <v>128</v>
      </c>
    </row>
    <row r="23" spans="1:13" ht="24" customHeight="1">
      <c r="B23" s="167" t="s">
        <v>348</v>
      </c>
      <c r="C23" s="101" t="s">
        <v>134</v>
      </c>
      <c r="D23" s="101" t="s">
        <v>15</v>
      </c>
      <c r="E23" s="117" t="s">
        <v>5</v>
      </c>
      <c r="F23" s="117" t="s">
        <v>73</v>
      </c>
      <c r="G23" s="221" t="s">
        <v>88</v>
      </c>
      <c r="H23" s="117" t="s">
        <v>5</v>
      </c>
      <c r="I23" s="117" t="s">
        <v>73</v>
      </c>
      <c r="J23" s="167" t="s">
        <v>88</v>
      </c>
      <c r="K23" s="121" t="s">
        <v>5</v>
      </c>
      <c r="L23" s="121" t="s">
        <v>73</v>
      </c>
      <c r="M23" s="221" t="s">
        <v>88</v>
      </c>
    </row>
    <row r="24" spans="2:13" ht="12.75">
      <c r="B24" s="5" t="s">
        <v>349</v>
      </c>
      <c r="C24" s="21">
        <v>8186</v>
      </c>
      <c r="D24" s="48">
        <v>58576</v>
      </c>
      <c r="E24" s="44">
        <v>40098</v>
      </c>
      <c r="F24" s="43">
        <v>723</v>
      </c>
      <c r="G24" s="16">
        <v>24.44</v>
      </c>
      <c r="H24" s="21">
        <v>655</v>
      </c>
      <c r="I24" s="43">
        <v>99</v>
      </c>
      <c r="J24" s="16">
        <v>50</v>
      </c>
      <c r="K24" s="21">
        <v>332</v>
      </c>
      <c r="L24" s="43">
        <v>50</v>
      </c>
      <c r="M24" s="16">
        <v>138.1</v>
      </c>
    </row>
    <row r="25" spans="2:13" ht="12.75">
      <c r="B25" s="5" t="s">
        <v>433</v>
      </c>
      <c r="C25" s="21">
        <v>8186</v>
      </c>
      <c r="D25" s="48">
        <v>58576</v>
      </c>
      <c r="E25" s="44">
        <v>40098</v>
      </c>
      <c r="F25" s="43">
        <v>723</v>
      </c>
      <c r="G25" s="16" t="s">
        <v>88</v>
      </c>
      <c r="H25" s="21">
        <v>655</v>
      </c>
      <c r="I25" s="43">
        <v>99</v>
      </c>
      <c r="J25" s="16" t="s">
        <v>88</v>
      </c>
      <c r="K25" s="21">
        <v>332</v>
      </c>
      <c r="L25" s="43">
        <v>50</v>
      </c>
      <c r="M25" s="16" t="s">
        <v>88</v>
      </c>
    </row>
    <row r="27" ht="12.75">
      <c r="B27" t="s">
        <v>351</v>
      </c>
    </row>
  </sheetData>
  <sheetProtection/>
  <mergeCells count="20">
    <mergeCell ref="B1:M1"/>
    <mergeCell ref="B2:M2"/>
    <mergeCell ref="B3:M3"/>
    <mergeCell ref="K5:L5"/>
    <mergeCell ref="H5:I5"/>
    <mergeCell ref="E5:F5"/>
    <mergeCell ref="B4:G4"/>
    <mergeCell ref="C5:D5"/>
    <mergeCell ref="B5:B6"/>
    <mergeCell ref="G5:G6"/>
    <mergeCell ref="J5:J6"/>
    <mergeCell ref="M5:M6"/>
    <mergeCell ref="K22:L22"/>
    <mergeCell ref="H22:I22"/>
    <mergeCell ref="E22:F22"/>
    <mergeCell ref="C22:D22"/>
    <mergeCell ref="B22:B23"/>
    <mergeCell ref="G22:G23"/>
    <mergeCell ref="J22:J23"/>
    <mergeCell ref="M22:M23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15.28125" style="0" customWidth="1"/>
    <col min="4" max="4" width="12.7109375" style="0" customWidth="1"/>
    <col min="5" max="5" width="16.00390625" style="0" bestFit="1" customWidth="1"/>
    <col min="6" max="6" width="12.7109375" style="0" customWidth="1"/>
    <col min="7" max="7" width="16.00390625" style="0" bestFit="1" customWidth="1"/>
    <col min="8" max="8" width="13.8515625" style="0" customWidth="1"/>
    <col min="9" max="9" width="16.28125" style="0" customWidth="1"/>
    <col min="11" max="11" width="9.140625" style="0" customWidth="1"/>
  </cols>
  <sheetData>
    <row r="1" spans="2:9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</row>
    <row r="2" spans="2:9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</row>
    <row r="3" spans="2:9" s="3" customFormat="1" ht="15.75" customHeight="1">
      <c r="B3" s="154" t="s">
        <v>630</v>
      </c>
      <c r="C3" s="155"/>
      <c r="D3" s="155"/>
      <c r="E3" s="155"/>
      <c r="F3" s="155"/>
      <c r="G3" s="155"/>
      <c r="H3" s="155"/>
      <c r="I3" s="155"/>
    </row>
    <row r="4" spans="2:7" s="3" customFormat="1" ht="12.75" customHeight="1">
      <c r="B4" s="161" t="s">
        <v>1</v>
      </c>
      <c r="C4" s="162"/>
      <c r="D4" s="162"/>
      <c r="E4" s="162"/>
      <c r="F4" s="162"/>
      <c r="G4" s="162"/>
    </row>
    <row r="5" spans="2:9" s="3" customFormat="1" ht="45.75" customHeight="1">
      <c r="B5" s="166" t="s">
        <v>168</v>
      </c>
      <c r="C5" s="98" t="s">
        <v>164</v>
      </c>
      <c r="D5" s="177" t="s">
        <v>158</v>
      </c>
      <c r="E5" s="215"/>
      <c r="F5" s="177" t="s">
        <v>157</v>
      </c>
      <c r="G5" s="214"/>
      <c r="H5" s="227" t="s">
        <v>111</v>
      </c>
      <c r="I5" s="228"/>
    </row>
    <row r="6" spans="2:9" s="3" customFormat="1" ht="24">
      <c r="B6" s="167"/>
      <c r="C6" s="101" t="s">
        <v>148</v>
      </c>
      <c r="D6" s="117" t="s">
        <v>5</v>
      </c>
      <c r="E6" s="117" t="s">
        <v>73</v>
      </c>
      <c r="F6" s="117" t="s">
        <v>5</v>
      </c>
      <c r="G6" s="117" t="s">
        <v>73</v>
      </c>
      <c r="H6" s="122" t="s">
        <v>5</v>
      </c>
      <c r="I6" s="122" t="s">
        <v>73</v>
      </c>
    </row>
    <row r="7" spans="2:9" ht="12.75">
      <c r="B7" s="5" t="s">
        <v>302</v>
      </c>
      <c r="C7" s="22">
        <v>0</v>
      </c>
      <c r="D7" s="47">
        <v>0</v>
      </c>
      <c r="E7" s="45">
        <v>0</v>
      </c>
      <c r="F7" s="22">
        <v>0</v>
      </c>
      <c r="G7" s="45">
        <v>0</v>
      </c>
      <c r="H7" s="22" t="s">
        <v>441</v>
      </c>
      <c r="I7" s="45" t="s">
        <v>441</v>
      </c>
    </row>
    <row r="8" spans="2:9" ht="12.75">
      <c r="B8" s="5" t="s">
        <v>388</v>
      </c>
      <c r="C8" s="22">
        <v>0</v>
      </c>
      <c r="D8" s="47" t="s">
        <v>441</v>
      </c>
      <c r="E8" s="45" t="s">
        <v>441</v>
      </c>
      <c r="F8" s="22" t="s">
        <v>441</v>
      </c>
      <c r="G8" s="45" t="s">
        <v>441</v>
      </c>
      <c r="H8" s="22" t="s">
        <v>441</v>
      </c>
      <c r="I8" s="45" t="s">
        <v>441</v>
      </c>
    </row>
    <row r="9" spans="2:9" ht="12.75">
      <c r="B9" s="5" t="s">
        <v>435</v>
      </c>
      <c r="C9" s="22">
        <v>118028</v>
      </c>
      <c r="D9" s="47">
        <v>177310</v>
      </c>
      <c r="E9" s="45">
        <v>2100.8</v>
      </c>
      <c r="F9" s="22">
        <v>0</v>
      </c>
      <c r="G9" s="45">
        <v>0</v>
      </c>
      <c r="H9" s="22" t="s">
        <v>441</v>
      </c>
      <c r="I9" s="45" t="s">
        <v>441</v>
      </c>
    </row>
    <row r="10" spans="2:9" ht="12.75">
      <c r="B10" s="5" t="s">
        <v>314</v>
      </c>
      <c r="C10" s="22">
        <v>10</v>
      </c>
      <c r="D10" s="47">
        <v>24052</v>
      </c>
      <c r="E10" s="45">
        <v>18</v>
      </c>
      <c r="F10" s="22">
        <v>0</v>
      </c>
      <c r="G10" s="45">
        <v>0</v>
      </c>
      <c r="H10" s="22" t="s">
        <v>441</v>
      </c>
      <c r="I10" s="45" t="s">
        <v>441</v>
      </c>
    </row>
    <row r="11" spans="2:9" ht="12.75">
      <c r="B11" s="5" t="s">
        <v>392</v>
      </c>
      <c r="C11" s="22">
        <v>0</v>
      </c>
      <c r="D11" s="47">
        <v>253</v>
      </c>
      <c r="E11" s="45">
        <v>0.5</v>
      </c>
      <c r="F11" s="22" t="s">
        <v>441</v>
      </c>
      <c r="G11" s="45" t="s">
        <v>441</v>
      </c>
      <c r="H11" s="22" t="s">
        <v>441</v>
      </c>
      <c r="I11" s="45" t="s">
        <v>441</v>
      </c>
    </row>
    <row r="12" spans="2:9" ht="12.75">
      <c r="B12" s="5" t="s">
        <v>357</v>
      </c>
      <c r="C12" s="22">
        <v>0</v>
      </c>
      <c r="D12" s="47">
        <v>0</v>
      </c>
      <c r="E12" s="45">
        <v>0</v>
      </c>
      <c r="F12" s="22" t="s">
        <v>441</v>
      </c>
      <c r="G12" s="45" t="s">
        <v>441</v>
      </c>
      <c r="H12" s="22" t="s">
        <v>441</v>
      </c>
      <c r="I12" s="45" t="s">
        <v>441</v>
      </c>
    </row>
    <row r="13" spans="2:9" ht="12.75">
      <c r="B13" s="5" t="s">
        <v>318</v>
      </c>
      <c r="C13" s="22">
        <v>75790</v>
      </c>
      <c r="D13" s="47">
        <v>37355</v>
      </c>
      <c r="E13" s="45">
        <v>854.6</v>
      </c>
      <c r="F13" s="22">
        <v>0</v>
      </c>
      <c r="G13" s="45">
        <v>0</v>
      </c>
      <c r="H13" s="22">
        <v>0</v>
      </c>
      <c r="I13" s="45">
        <v>0</v>
      </c>
    </row>
    <row r="14" spans="2:9" ht="12.75">
      <c r="B14" s="5" t="s">
        <v>397</v>
      </c>
      <c r="C14" s="22">
        <v>0</v>
      </c>
      <c r="D14" s="47">
        <v>286889</v>
      </c>
      <c r="E14" s="45">
        <v>3607.8</v>
      </c>
      <c r="F14" s="22">
        <v>0</v>
      </c>
      <c r="G14" s="45">
        <v>0</v>
      </c>
      <c r="H14" s="22" t="s">
        <v>441</v>
      </c>
      <c r="I14" s="45" t="s">
        <v>441</v>
      </c>
    </row>
    <row r="15" spans="2:9" ht="12.75">
      <c r="B15" s="5" t="s">
        <v>332</v>
      </c>
      <c r="C15" s="22">
        <v>4411</v>
      </c>
      <c r="D15" s="47">
        <v>1128039</v>
      </c>
      <c r="E15" s="45">
        <v>1909.5</v>
      </c>
      <c r="F15" s="22">
        <v>0</v>
      </c>
      <c r="G15" s="45">
        <v>0</v>
      </c>
      <c r="H15" s="22">
        <v>16</v>
      </c>
      <c r="I15" s="45">
        <v>0.9</v>
      </c>
    </row>
    <row r="16" spans="2:9" ht="12.75">
      <c r="B16" s="5" t="s">
        <v>342</v>
      </c>
      <c r="C16" s="22">
        <v>0</v>
      </c>
      <c r="D16" s="47">
        <v>36</v>
      </c>
      <c r="E16" s="45">
        <v>0.2</v>
      </c>
      <c r="F16" s="22" t="s">
        <v>441</v>
      </c>
      <c r="G16" s="45" t="s">
        <v>441</v>
      </c>
      <c r="H16" s="22" t="s">
        <v>441</v>
      </c>
      <c r="I16" s="45" t="s">
        <v>441</v>
      </c>
    </row>
    <row r="17" spans="2:9" ht="12.75">
      <c r="B17" s="5" t="s">
        <v>344</v>
      </c>
      <c r="C17" s="22">
        <v>1120</v>
      </c>
      <c r="D17" s="47">
        <v>4143</v>
      </c>
      <c r="E17" s="45">
        <v>71.7</v>
      </c>
      <c r="F17" s="22" t="s">
        <v>441</v>
      </c>
      <c r="G17" s="45" t="s">
        <v>441</v>
      </c>
      <c r="H17" s="22" t="s">
        <v>441</v>
      </c>
      <c r="I17" s="45" t="s">
        <v>441</v>
      </c>
    </row>
    <row r="18" spans="2:9" ht="12.75">
      <c r="B18" s="5" t="s">
        <v>380</v>
      </c>
      <c r="C18" s="22">
        <v>537</v>
      </c>
      <c r="D18" s="47">
        <v>42906</v>
      </c>
      <c r="E18" s="45">
        <v>86.7</v>
      </c>
      <c r="F18" s="22">
        <v>0</v>
      </c>
      <c r="G18" s="45">
        <v>0</v>
      </c>
      <c r="H18" s="22" t="s">
        <v>441</v>
      </c>
      <c r="I18" s="45" t="s">
        <v>441</v>
      </c>
    </row>
    <row r="19" spans="2:9" ht="12.75">
      <c r="B19" s="5" t="s">
        <v>433</v>
      </c>
      <c r="C19" s="22">
        <v>199896</v>
      </c>
      <c r="D19" s="47">
        <v>1700983</v>
      </c>
      <c r="E19" s="45">
        <v>8649.800000000003</v>
      </c>
      <c r="F19" s="22">
        <v>0</v>
      </c>
      <c r="G19" s="45">
        <v>0</v>
      </c>
      <c r="H19" s="22">
        <v>16</v>
      </c>
      <c r="I19" s="45">
        <v>0.9</v>
      </c>
    </row>
    <row r="22" spans="1:9" ht="45.75" customHeight="1">
      <c r="B22" s="166" t="s">
        <v>348</v>
      </c>
      <c r="C22" s="98" t="s">
        <v>164</v>
      </c>
      <c r="D22" s="177" t="s">
        <v>158</v>
      </c>
      <c r="E22" s="215" t="s">
        <v>88</v>
      </c>
      <c r="F22" s="177" t="s">
        <v>157</v>
      </c>
      <c r="G22" s="214" t="s">
        <v>88</v>
      </c>
      <c r="H22" s="227" t="s">
        <v>111</v>
      </c>
      <c r="I22" s="228" t="s">
        <v>88</v>
      </c>
    </row>
    <row r="23" spans="1:9" ht="24" customHeight="1">
      <c r="B23" s="167" t="s">
        <v>348</v>
      </c>
      <c r="C23" s="101" t="s">
        <v>148</v>
      </c>
      <c r="D23" s="117" t="s">
        <v>5</v>
      </c>
      <c r="E23" s="117" t="s">
        <v>73</v>
      </c>
      <c r="F23" s="117" t="s">
        <v>5</v>
      </c>
      <c r="G23" s="117" t="s">
        <v>73</v>
      </c>
      <c r="H23" s="122" t="s">
        <v>5</v>
      </c>
      <c r="I23" s="122" t="s">
        <v>73</v>
      </c>
    </row>
    <row r="24" spans="2:9" ht="12.75">
      <c r="B24" s="5" t="s">
        <v>349</v>
      </c>
      <c r="C24" s="22">
        <v>17156</v>
      </c>
      <c r="D24" s="47">
        <v>74149</v>
      </c>
      <c r="E24" s="45">
        <v>1304</v>
      </c>
      <c r="F24" s="22">
        <v>1183</v>
      </c>
      <c r="G24" s="45">
        <v>165</v>
      </c>
      <c r="H24" s="22">
        <v>547</v>
      </c>
      <c r="I24" s="45">
        <v>71</v>
      </c>
    </row>
    <row r="25" spans="2:9" ht="12.75">
      <c r="B25" s="5" t="s">
        <v>433</v>
      </c>
      <c r="C25" s="22">
        <v>17156</v>
      </c>
      <c r="D25" s="47">
        <v>74149</v>
      </c>
      <c r="E25" s="45">
        <v>1304</v>
      </c>
      <c r="F25" s="22">
        <v>1183</v>
      </c>
      <c r="G25" s="45">
        <v>165</v>
      </c>
      <c r="H25" s="22">
        <v>547</v>
      </c>
      <c r="I25" s="45">
        <v>71</v>
      </c>
    </row>
    <row r="27" ht="12.75">
      <c r="B27" t="s">
        <v>351</v>
      </c>
    </row>
  </sheetData>
  <sheetProtection/>
  <mergeCells count="12">
    <mergeCell ref="H5:I5"/>
    <mergeCell ref="F5:G5"/>
    <mergeCell ref="D5:E5"/>
    <mergeCell ref="B4:G4"/>
    <mergeCell ref="B1:I1"/>
    <mergeCell ref="B2:I2"/>
    <mergeCell ref="B3:I3"/>
    <mergeCell ref="B5:B6"/>
    <mergeCell ref="H22:I22"/>
    <mergeCell ref="F22:G22"/>
    <mergeCell ref="D22:E22"/>
    <mergeCell ref="B22:B23"/>
  </mergeCells>
  <printOptions/>
  <pageMargins left="0.75" right="0.75" top="1" bottom="1" header="0.5" footer="0.5"/>
  <pageSetup fitToHeight="1" fitToWidth="1" horizontalDpi="600" verticalDpi="600" orientation="landscape" paperSize="9" scale="87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15.28125" style="0" customWidth="1"/>
    <col min="4" max="4" width="19.8515625" style="0" customWidth="1"/>
    <col min="5" max="5" width="12.7109375" style="0" customWidth="1"/>
    <col min="6" max="6" width="16.00390625" style="0" bestFit="1" customWidth="1"/>
    <col min="7" max="7" width="12.7109375" style="0" customWidth="1"/>
    <col min="8" max="8" width="15.140625" style="0" customWidth="1"/>
    <col min="9" max="9" width="16.7109375" style="0" customWidth="1"/>
    <col min="10" max="10" width="13.140625" style="0" customWidth="1"/>
    <col min="12" max="12" width="17.7109375" style="0" customWidth="1"/>
    <col min="13" max="13" width="12.8515625" style="0" customWidth="1"/>
  </cols>
  <sheetData>
    <row r="1" spans="2:13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3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3" customFormat="1" ht="15.75" customHeight="1">
      <c r="B3" s="154" t="s">
        <v>631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2:7" s="3" customFormat="1" ht="12.75" customHeight="1">
      <c r="B4" s="161" t="s">
        <v>1</v>
      </c>
      <c r="C4" s="162"/>
      <c r="D4" s="162"/>
      <c r="E4" s="162"/>
      <c r="F4" s="162"/>
      <c r="G4" s="162"/>
    </row>
    <row r="5" spans="2:13" s="3" customFormat="1" ht="45.75" customHeight="1">
      <c r="B5" s="166" t="s">
        <v>168</v>
      </c>
      <c r="C5" s="177" t="s">
        <v>166</v>
      </c>
      <c r="D5" s="226"/>
      <c r="E5" s="177" t="s">
        <v>158</v>
      </c>
      <c r="F5" s="215"/>
      <c r="G5" s="220" t="s">
        <v>128</v>
      </c>
      <c r="H5" s="177" t="s">
        <v>157</v>
      </c>
      <c r="I5" s="214"/>
      <c r="J5" s="166" t="s">
        <v>128</v>
      </c>
      <c r="K5" s="220" t="s">
        <v>111</v>
      </c>
      <c r="L5" s="222"/>
      <c r="M5" s="220" t="s">
        <v>128</v>
      </c>
    </row>
    <row r="6" spans="2:13" s="3" customFormat="1" ht="24">
      <c r="B6" s="167"/>
      <c r="C6" s="101" t="s">
        <v>134</v>
      </c>
      <c r="D6" s="101" t="s">
        <v>15</v>
      </c>
      <c r="E6" s="117" t="s">
        <v>5</v>
      </c>
      <c r="F6" s="117" t="s">
        <v>73</v>
      </c>
      <c r="G6" s="221"/>
      <c r="H6" s="117" t="s">
        <v>5</v>
      </c>
      <c r="I6" s="117" t="s">
        <v>73</v>
      </c>
      <c r="J6" s="167"/>
      <c r="K6" s="121" t="s">
        <v>5</v>
      </c>
      <c r="L6" s="121" t="s">
        <v>73</v>
      </c>
      <c r="M6" s="221"/>
    </row>
    <row r="7" spans="2:13" ht="12.75">
      <c r="B7" s="5" t="s">
        <v>302</v>
      </c>
      <c r="C7" s="21">
        <v>0</v>
      </c>
      <c r="D7" s="48">
        <v>0</v>
      </c>
      <c r="E7" s="44">
        <v>0</v>
      </c>
      <c r="F7" s="43">
        <v>0</v>
      </c>
      <c r="G7" s="16">
        <v>0</v>
      </c>
      <c r="H7" s="21">
        <v>0</v>
      </c>
      <c r="I7" s="43">
        <v>0</v>
      </c>
      <c r="J7" s="16">
        <v>0</v>
      </c>
      <c r="K7" s="21">
        <v>0</v>
      </c>
      <c r="L7" s="43">
        <v>0</v>
      </c>
      <c r="M7" s="16">
        <v>0</v>
      </c>
    </row>
    <row r="8" spans="2:13" ht="12.75">
      <c r="B8" s="5" t="s">
        <v>388</v>
      </c>
      <c r="C8" s="21">
        <v>456</v>
      </c>
      <c r="D8" s="48">
        <v>4368</v>
      </c>
      <c r="E8" s="44" t="s">
        <v>396</v>
      </c>
      <c r="F8" s="43">
        <v>20</v>
      </c>
      <c r="G8" s="16">
        <v>135.29</v>
      </c>
      <c r="H8" s="21" t="s">
        <v>396</v>
      </c>
      <c r="I8" s="43" t="s">
        <v>396</v>
      </c>
      <c r="J8" s="16" t="s">
        <v>436</v>
      </c>
      <c r="K8" s="21" t="s">
        <v>441</v>
      </c>
      <c r="L8" s="43" t="s">
        <v>441</v>
      </c>
      <c r="M8" s="16" t="s">
        <v>436</v>
      </c>
    </row>
    <row r="9" spans="2:13" ht="12.75">
      <c r="B9" s="5" t="s">
        <v>435</v>
      </c>
      <c r="C9" s="21">
        <v>490889</v>
      </c>
      <c r="D9" s="48">
        <v>1794671</v>
      </c>
      <c r="E9" s="44">
        <v>747992</v>
      </c>
      <c r="F9" s="43">
        <v>3562</v>
      </c>
      <c r="G9" s="16">
        <v>5.43</v>
      </c>
      <c r="H9" s="21" t="s">
        <v>396</v>
      </c>
      <c r="I9" s="43" t="s">
        <v>396</v>
      </c>
      <c r="J9" s="16" t="s">
        <v>436</v>
      </c>
      <c r="K9" s="21" t="s">
        <v>441</v>
      </c>
      <c r="L9" s="43" t="s">
        <v>441</v>
      </c>
      <c r="M9" s="16" t="s">
        <v>436</v>
      </c>
    </row>
    <row r="10" spans="2:13" ht="12.75">
      <c r="B10" s="5" t="s">
        <v>392</v>
      </c>
      <c r="C10" s="21">
        <v>17</v>
      </c>
      <c r="D10" s="48">
        <v>264</v>
      </c>
      <c r="E10" s="44">
        <v>14777</v>
      </c>
      <c r="F10" s="43">
        <v>22</v>
      </c>
      <c r="G10" s="16">
        <v>-0.45</v>
      </c>
      <c r="H10" s="21" t="s">
        <v>441</v>
      </c>
      <c r="I10" s="43" t="s">
        <v>441</v>
      </c>
      <c r="J10" s="16" t="s">
        <v>436</v>
      </c>
      <c r="K10" s="21" t="s">
        <v>441</v>
      </c>
      <c r="L10" s="43" t="s">
        <v>441</v>
      </c>
      <c r="M10" s="16" t="s">
        <v>436</v>
      </c>
    </row>
    <row r="11" spans="2:13" ht="12.75">
      <c r="B11" s="5" t="s">
        <v>357</v>
      </c>
      <c r="C11" s="21">
        <v>0</v>
      </c>
      <c r="D11" s="48">
        <v>4</v>
      </c>
      <c r="E11" s="44">
        <v>20</v>
      </c>
      <c r="F11" s="43">
        <v>0.3</v>
      </c>
      <c r="G11" s="16">
        <v>2600</v>
      </c>
      <c r="H11" s="21" t="s">
        <v>441</v>
      </c>
      <c r="I11" s="43" t="s">
        <v>441</v>
      </c>
      <c r="J11" s="16" t="s">
        <v>436</v>
      </c>
      <c r="K11" s="21" t="s">
        <v>441</v>
      </c>
      <c r="L11" s="43" t="s">
        <v>441</v>
      </c>
      <c r="M11" s="16" t="s">
        <v>436</v>
      </c>
    </row>
    <row r="12" spans="2:13" ht="12.75">
      <c r="B12" s="5" t="s">
        <v>318</v>
      </c>
      <c r="C12" s="21">
        <v>276016</v>
      </c>
      <c r="D12" s="48">
        <v>1139989</v>
      </c>
      <c r="E12" s="44">
        <v>125173</v>
      </c>
      <c r="F12" s="43">
        <v>690.5</v>
      </c>
      <c r="G12" s="16">
        <v>-2.18</v>
      </c>
      <c r="H12" s="21" t="s">
        <v>396</v>
      </c>
      <c r="I12" s="43" t="s">
        <v>396</v>
      </c>
      <c r="J12" s="16" t="s">
        <v>436</v>
      </c>
      <c r="K12" s="21" t="s">
        <v>396</v>
      </c>
      <c r="L12" s="43" t="s">
        <v>396</v>
      </c>
      <c r="M12" s="16" t="s">
        <v>436</v>
      </c>
    </row>
    <row r="13" spans="2:13" ht="12.75">
      <c r="B13" s="5" t="s">
        <v>397</v>
      </c>
      <c r="C13" s="21" t="s">
        <v>396</v>
      </c>
      <c r="D13" s="48" t="s">
        <v>396</v>
      </c>
      <c r="E13" s="44">
        <v>251539</v>
      </c>
      <c r="F13" s="43">
        <v>1050.5</v>
      </c>
      <c r="G13" s="16">
        <v>-11.21</v>
      </c>
      <c r="H13" s="21" t="s">
        <v>396</v>
      </c>
      <c r="I13" s="43" t="s">
        <v>396</v>
      </c>
      <c r="J13" s="16" t="s">
        <v>436</v>
      </c>
      <c r="K13" s="21" t="s">
        <v>441</v>
      </c>
      <c r="L13" s="43" t="s">
        <v>441</v>
      </c>
      <c r="M13" s="16" t="s">
        <v>436</v>
      </c>
    </row>
    <row r="14" spans="2:13" ht="12.75">
      <c r="B14" s="5" t="s">
        <v>342</v>
      </c>
      <c r="C14" s="21">
        <v>0</v>
      </c>
      <c r="D14" s="48">
        <v>98</v>
      </c>
      <c r="E14" s="44">
        <v>652</v>
      </c>
      <c r="F14" s="43">
        <v>1</v>
      </c>
      <c r="G14" s="16">
        <v>0</v>
      </c>
      <c r="H14" s="21" t="s">
        <v>441</v>
      </c>
      <c r="I14" s="43" t="s">
        <v>441</v>
      </c>
      <c r="J14" s="16" t="s">
        <v>436</v>
      </c>
      <c r="K14" s="21" t="s">
        <v>441</v>
      </c>
      <c r="L14" s="43" t="s">
        <v>441</v>
      </c>
      <c r="M14" s="16" t="s">
        <v>436</v>
      </c>
    </row>
    <row r="15" spans="2:13" ht="12.75">
      <c r="B15" s="5" t="s">
        <v>344</v>
      </c>
      <c r="C15" s="21" t="s">
        <v>396</v>
      </c>
      <c r="D15" s="48" t="s">
        <v>396</v>
      </c>
      <c r="E15" s="44" t="s">
        <v>396</v>
      </c>
      <c r="F15" s="43" t="s">
        <v>396</v>
      </c>
      <c r="G15" s="16" t="s">
        <v>436</v>
      </c>
      <c r="H15" s="21" t="s">
        <v>396</v>
      </c>
      <c r="I15" s="43" t="s">
        <v>396</v>
      </c>
      <c r="J15" s="16" t="s">
        <v>436</v>
      </c>
      <c r="K15" s="21" t="s">
        <v>396</v>
      </c>
      <c r="L15" s="43" t="s">
        <v>396</v>
      </c>
      <c r="M15" s="16" t="s">
        <v>436</v>
      </c>
    </row>
    <row r="16" spans="2:13" ht="12.75">
      <c r="B16" s="5" t="s">
        <v>380</v>
      </c>
      <c r="C16" s="21">
        <v>3</v>
      </c>
      <c r="D16" s="48">
        <v>3</v>
      </c>
      <c r="E16" s="44">
        <v>0</v>
      </c>
      <c r="F16" s="43">
        <v>0</v>
      </c>
      <c r="G16" s="16" t="s">
        <v>436</v>
      </c>
      <c r="H16" s="21">
        <v>0</v>
      </c>
      <c r="I16" s="43">
        <v>0</v>
      </c>
      <c r="J16" s="16" t="s">
        <v>436</v>
      </c>
      <c r="K16" s="21" t="s">
        <v>396</v>
      </c>
      <c r="L16" s="43" t="s">
        <v>396</v>
      </c>
      <c r="M16" s="16" t="s">
        <v>436</v>
      </c>
    </row>
    <row r="17" spans="2:13" ht="12.75">
      <c r="B17" s="5" t="s">
        <v>433</v>
      </c>
      <c r="C17" s="21">
        <v>767381</v>
      </c>
      <c r="D17" s="48">
        <v>2939397</v>
      </c>
      <c r="E17" s="44">
        <v>1140153</v>
      </c>
      <c r="F17" s="43">
        <v>5346.3</v>
      </c>
      <c r="G17" s="16" t="s">
        <v>88</v>
      </c>
      <c r="H17" s="21">
        <v>0</v>
      </c>
      <c r="I17" s="43">
        <v>0</v>
      </c>
      <c r="J17" s="16" t="s">
        <v>88</v>
      </c>
      <c r="K17" s="21">
        <v>0</v>
      </c>
      <c r="L17" s="43">
        <v>0</v>
      </c>
      <c r="M17" s="16" t="s">
        <v>88</v>
      </c>
    </row>
    <row r="20" ht="12.75">
      <c r="B20" t="s">
        <v>351</v>
      </c>
    </row>
  </sheetData>
  <sheetProtection/>
  <mergeCells count="12">
    <mergeCell ref="H5:I5"/>
    <mergeCell ref="J5:J6"/>
    <mergeCell ref="K5:L5"/>
    <mergeCell ref="M5:M6"/>
    <mergeCell ref="B1:M1"/>
    <mergeCell ref="B2:M2"/>
    <mergeCell ref="B3:M3"/>
    <mergeCell ref="B4:G4"/>
    <mergeCell ref="B5:B6"/>
    <mergeCell ref="C5:D5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15.28125" style="0" customWidth="1"/>
    <col min="4" max="4" width="12.7109375" style="0" customWidth="1"/>
    <col min="5" max="5" width="16.00390625" style="0" bestFit="1" customWidth="1"/>
    <col min="6" max="6" width="12.7109375" style="0" customWidth="1"/>
    <col min="7" max="7" width="16.00390625" style="0" bestFit="1" customWidth="1"/>
    <col min="8" max="8" width="13.8515625" style="0" customWidth="1"/>
    <col min="9" max="9" width="16.28125" style="0" customWidth="1"/>
    <col min="11" max="11" width="9.140625" style="0" customWidth="1"/>
  </cols>
  <sheetData>
    <row r="1" spans="2:9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</row>
    <row r="2" spans="2:9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</row>
    <row r="3" spans="2:9" s="3" customFormat="1" ht="15.75" customHeight="1">
      <c r="B3" s="154" t="s">
        <v>632</v>
      </c>
      <c r="C3" s="155"/>
      <c r="D3" s="155"/>
      <c r="E3" s="155"/>
      <c r="F3" s="155"/>
      <c r="G3" s="155"/>
      <c r="H3" s="155"/>
      <c r="I3" s="155"/>
    </row>
    <row r="4" spans="2:7" s="3" customFormat="1" ht="12.75" customHeight="1">
      <c r="B4" s="161" t="s">
        <v>1</v>
      </c>
      <c r="C4" s="162"/>
      <c r="D4" s="162"/>
      <c r="E4" s="162"/>
      <c r="F4" s="162"/>
      <c r="G4" s="162"/>
    </row>
    <row r="5" spans="2:9" s="3" customFormat="1" ht="45.75" customHeight="1">
      <c r="B5" s="166" t="s">
        <v>168</v>
      </c>
      <c r="C5" s="126" t="s">
        <v>166</v>
      </c>
      <c r="D5" s="177" t="s">
        <v>158</v>
      </c>
      <c r="E5" s="215"/>
      <c r="F5" s="177" t="s">
        <v>157</v>
      </c>
      <c r="G5" s="214"/>
      <c r="H5" s="227" t="s">
        <v>111</v>
      </c>
      <c r="I5" s="228"/>
    </row>
    <row r="6" spans="2:9" s="3" customFormat="1" ht="24">
      <c r="B6" s="167"/>
      <c r="C6" s="101" t="s">
        <v>148</v>
      </c>
      <c r="D6" s="117" t="s">
        <v>5</v>
      </c>
      <c r="E6" s="117" t="s">
        <v>73</v>
      </c>
      <c r="F6" s="117" t="s">
        <v>5</v>
      </c>
      <c r="G6" s="117" t="s">
        <v>73</v>
      </c>
      <c r="H6" s="122" t="s">
        <v>5</v>
      </c>
      <c r="I6" s="122" t="s">
        <v>73</v>
      </c>
    </row>
    <row r="7" spans="2:9" ht="12.75">
      <c r="B7" s="5" t="s">
        <v>302</v>
      </c>
      <c r="C7" s="22">
        <v>0</v>
      </c>
      <c r="D7" s="47">
        <v>0</v>
      </c>
      <c r="E7" s="45">
        <v>0</v>
      </c>
      <c r="F7" s="22">
        <v>0</v>
      </c>
      <c r="G7" s="45">
        <v>0</v>
      </c>
      <c r="H7" s="22">
        <v>0</v>
      </c>
      <c r="I7" s="45">
        <v>0</v>
      </c>
    </row>
    <row r="8" spans="2:9" ht="12.75">
      <c r="B8" s="5" t="s">
        <v>388</v>
      </c>
      <c r="C8" s="22">
        <v>2061</v>
      </c>
      <c r="D8" s="47">
        <v>0</v>
      </c>
      <c r="E8" s="45">
        <v>28.5</v>
      </c>
      <c r="F8" s="22">
        <v>0</v>
      </c>
      <c r="G8" s="45">
        <v>0</v>
      </c>
      <c r="H8" s="22" t="s">
        <v>441</v>
      </c>
      <c r="I8" s="45" t="s">
        <v>441</v>
      </c>
    </row>
    <row r="9" spans="2:9" ht="12.75">
      <c r="B9" s="5" t="s">
        <v>435</v>
      </c>
      <c r="C9" s="22">
        <v>956240</v>
      </c>
      <c r="D9" s="47">
        <v>1483531</v>
      </c>
      <c r="E9" s="45">
        <v>6940.4</v>
      </c>
      <c r="F9" s="22">
        <v>0</v>
      </c>
      <c r="G9" s="45">
        <v>0</v>
      </c>
      <c r="H9" s="22" t="s">
        <v>441</v>
      </c>
      <c r="I9" s="45" t="s">
        <v>441</v>
      </c>
    </row>
    <row r="10" spans="2:9" ht="12.75">
      <c r="B10" s="5" t="s">
        <v>392</v>
      </c>
      <c r="C10" s="22">
        <v>46</v>
      </c>
      <c r="D10" s="47">
        <v>32009</v>
      </c>
      <c r="E10" s="45">
        <v>44.1</v>
      </c>
      <c r="F10" s="22" t="s">
        <v>441</v>
      </c>
      <c r="G10" s="45" t="s">
        <v>441</v>
      </c>
      <c r="H10" s="22" t="s">
        <v>441</v>
      </c>
      <c r="I10" s="45" t="s">
        <v>441</v>
      </c>
    </row>
    <row r="11" spans="2:9" ht="12.75">
      <c r="B11" s="5" t="s">
        <v>357</v>
      </c>
      <c r="C11" s="22">
        <v>0</v>
      </c>
      <c r="D11" s="47">
        <v>38</v>
      </c>
      <c r="E11" s="45">
        <v>0.3</v>
      </c>
      <c r="F11" s="22" t="s">
        <v>441</v>
      </c>
      <c r="G11" s="45" t="s">
        <v>441</v>
      </c>
      <c r="H11" s="22" t="s">
        <v>441</v>
      </c>
      <c r="I11" s="45" t="s">
        <v>441</v>
      </c>
    </row>
    <row r="12" spans="2:9" ht="12.75">
      <c r="B12" s="5" t="s">
        <v>318</v>
      </c>
      <c r="C12" s="22">
        <v>536199</v>
      </c>
      <c r="D12" s="47">
        <v>244480</v>
      </c>
      <c r="E12" s="45">
        <v>1396.4</v>
      </c>
      <c r="F12" s="22">
        <v>0</v>
      </c>
      <c r="G12" s="45">
        <v>0</v>
      </c>
      <c r="H12" s="22">
        <v>0</v>
      </c>
      <c r="I12" s="45">
        <v>0</v>
      </c>
    </row>
    <row r="13" spans="2:9" ht="12.75">
      <c r="B13" s="5" t="s">
        <v>397</v>
      </c>
      <c r="C13" s="22">
        <v>0</v>
      </c>
      <c r="D13" s="47">
        <v>515741</v>
      </c>
      <c r="E13" s="45">
        <v>2233.6</v>
      </c>
      <c r="F13" s="22">
        <v>0</v>
      </c>
      <c r="G13" s="45">
        <v>0</v>
      </c>
      <c r="H13" s="22" t="s">
        <v>441</v>
      </c>
      <c r="I13" s="45" t="s">
        <v>441</v>
      </c>
    </row>
    <row r="14" spans="2:9" ht="12.75">
      <c r="B14" s="5" t="s">
        <v>342</v>
      </c>
      <c r="C14" s="22">
        <v>13</v>
      </c>
      <c r="D14" s="47">
        <v>1465</v>
      </c>
      <c r="E14" s="45">
        <v>1.9</v>
      </c>
      <c r="F14" s="22" t="s">
        <v>441</v>
      </c>
      <c r="G14" s="45" t="s">
        <v>441</v>
      </c>
      <c r="H14" s="22" t="s">
        <v>441</v>
      </c>
      <c r="I14" s="45" t="s">
        <v>441</v>
      </c>
    </row>
    <row r="15" spans="2:9" ht="12.75">
      <c r="B15" s="5" t="s">
        <v>344</v>
      </c>
      <c r="C15" s="22">
        <v>0</v>
      </c>
      <c r="D15" s="47">
        <v>0</v>
      </c>
      <c r="E15" s="45">
        <v>0</v>
      </c>
      <c r="F15" s="22">
        <v>0</v>
      </c>
      <c r="G15" s="45">
        <v>0</v>
      </c>
      <c r="H15" s="22">
        <v>0</v>
      </c>
      <c r="I15" s="45">
        <v>0</v>
      </c>
    </row>
    <row r="16" spans="2:9" ht="12.75">
      <c r="B16" s="5" t="s">
        <v>380</v>
      </c>
      <c r="C16" s="22">
        <v>3</v>
      </c>
      <c r="D16" s="47">
        <v>0</v>
      </c>
      <c r="E16" s="45">
        <v>0</v>
      </c>
      <c r="F16" s="22">
        <v>0</v>
      </c>
      <c r="G16" s="45">
        <v>0</v>
      </c>
      <c r="H16" s="22">
        <v>0</v>
      </c>
      <c r="I16" s="45">
        <v>0</v>
      </c>
    </row>
    <row r="17" spans="2:9" ht="12.75">
      <c r="B17" s="5" t="s">
        <v>433</v>
      </c>
      <c r="C17" s="22">
        <v>1494562</v>
      </c>
      <c r="D17" s="47">
        <v>2277264</v>
      </c>
      <c r="E17" s="45">
        <v>10645.2</v>
      </c>
      <c r="F17" s="22">
        <v>0</v>
      </c>
      <c r="G17" s="45">
        <v>0</v>
      </c>
      <c r="H17" s="22">
        <v>0</v>
      </c>
      <c r="I17" s="45">
        <v>0</v>
      </c>
    </row>
    <row r="20" ht="12.75">
      <c r="B20" t="s">
        <v>351</v>
      </c>
    </row>
  </sheetData>
  <sheetProtection/>
  <mergeCells count="8">
    <mergeCell ref="B1:I1"/>
    <mergeCell ref="B2:I2"/>
    <mergeCell ref="B3:I3"/>
    <mergeCell ref="B4:G4"/>
    <mergeCell ref="B5:B6"/>
    <mergeCell ref="D5:E5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paperSize="9" scale="87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3.7109375" style="0" customWidth="1"/>
    <col min="4" max="4" width="15.421875" style="0" customWidth="1"/>
    <col min="5" max="5" width="12.7109375" style="0" customWidth="1"/>
    <col min="6" max="6" width="16.00390625" style="0" bestFit="1" customWidth="1"/>
    <col min="7" max="7" width="7.7109375" style="0" customWidth="1"/>
    <col min="9" max="9" width="15.140625" style="0" customWidth="1"/>
    <col min="12" max="12" width="18.140625" style="0" customWidth="1"/>
  </cols>
  <sheetData>
    <row r="1" spans="2:13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3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3" customFormat="1" ht="15.75" customHeight="1">
      <c r="B3" s="154" t="s">
        <v>633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2:8" s="3" customFormat="1" ht="12.75" customHeight="1">
      <c r="B4" s="161" t="s">
        <v>1</v>
      </c>
      <c r="C4" s="162"/>
      <c r="D4" s="162"/>
      <c r="E4" s="162"/>
      <c r="F4" s="162"/>
      <c r="G4" s="162"/>
      <c r="H4" s="162"/>
    </row>
    <row r="5" spans="2:13" s="3" customFormat="1" ht="45.75" customHeight="1">
      <c r="B5" s="166" t="s">
        <v>168</v>
      </c>
      <c r="C5" s="229" t="s">
        <v>16</v>
      </c>
      <c r="D5" s="230"/>
      <c r="E5" s="177" t="s">
        <v>158</v>
      </c>
      <c r="F5" s="215"/>
      <c r="G5" s="227" t="s">
        <v>128</v>
      </c>
      <c r="H5" s="177" t="s">
        <v>157</v>
      </c>
      <c r="I5" s="214"/>
      <c r="J5" s="166" t="s">
        <v>128</v>
      </c>
      <c r="K5" s="227" t="s">
        <v>111</v>
      </c>
      <c r="L5" s="228"/>
      <c r="M5" s="227" t="s">
        <v>128</v>
      </c>
    </row>
    <row r="6" spans="2:13" s="3" customFormat="1" ht="26.25" customHeight="1">
      <c r="B6" s="167"/>
      <c r="C6" s="101" t="s">
        <v>134</v>
      </c>
      <c r="D6" s="101" t="s">
        <v>15</v>
      </c>
      <c r="E6" s="117" t="s">
        <v>5</v>
      </c>
      <c r="F6" s="117" t="s">
        <v>73</v>
      </c>
      <c r="G6" s="231"/>
      <c r="H6" s="117" t="s">
        <v>5</v>
      </c>
      <c r="I6" s="117" t="s">
        <v>73</v>
      </c>
      <c r="J6" s="167"/>
      <c r="K6" s="122" t="s">
        <v>5</v>
      </c>
      <c r="L6" s="122" t="s">
        <v>73</v>
      </c>
      <c r="M6" s="231"/>
    </row>
    <row r="7" spans="2:13" ht="12.75">
      <c r="B7" s="17" t="s">
        <v>302</v>
      </c>
      <c r="C7" s="26">
        <v>0</v>
      </c>
      <c r="D7" s="48">
        <v>1</v>
      </c>
      <c r="E7" s="44">
        <v>1570</v>
      </c>
      <c r="F7" s="43">
        <v>6.3</v>
      </c>
      <c r="G7" s="16">
        <v>-3.23</v>
      </c>
      <c r="H7" s="21">
        <v>0</v>
      </c>
      <c r="I7" s="43">
        <v>0</v>
      </c>
      <c r="J7" s="16">
        <v>0</v>
      </c>
      <c r="K7" s="21">
        <v>50</v>
      </c>
      <c r="L7" s="43">
        <v>9.6</v>
      </c>
      <c r="M7" s="16">
        <v>227.3</v>
      </c>
    </row>
    <row r="8" spans="2:13" ht="12.75">
      <c r="B8" s="17" t="s">
        <v>388</v>
      </c>
      <c r="C8" s="26" t="s">
        <v>396</v>
      </c>
      <c r="D8" s="48">
        <v>5</v>
      </c>
      <c r="E8" s="44" t="s">
        <v>396</v>
      </c>
      <c r="F8" s="43">
        <v>86.7</v>
      </c>
      <c r="G8" s="16">
        <v>-19.7</v>
      </c>
      <c r="H8" s="21" t="s">
        <v>396</v>
      </c>
      <c r="I8" s="43" t="s">
        <v>396</v>
      </c>
      <c r="J8" s="16" t="s">
        <v>436</v>
      </c>
      <c r="K8" s="21" t="s">
        <v>441</v>
      </c>
      <c r="L8" s="43" t="s">
        <v>441</v>
      </c>
      <c r="M8" s="16" t="s">
        <v>436</v>
      </c>
    </row>
    <row r="9" spans="2:13" ht="12.75">
      <c r="B9" s="17" t="s">
        <v>435</v>
      </c>
      <c r="C9" s="26">
        <v>2</v>
      </c>
      <c r="D9" s="48">
        <v>4048</v>
      </c>
      <c r="E9" s="44">
        <v>35494</v>
      </c>
      <c r="F9" s="43">
        <v>1365.1</v>
      </c>
      <c r="G9" s="16">
        <v>1.8</v>
      </c>
      <c r="H9" s="21" t="s">
        <v>441</v>
      </c>
      <c r="I9" s="43" t="s">
        <v>441</v>
      </c>
      <c r="J9" s="16" t="s">
        <v>436</v>
      </c>
      <c r="K9" s="21" t="s">
        <v>441</v>
      </c>
      <c r="L9" s="43" t="s">
        <v>441</v>
      </c>
      <c r="M9" s="16" t="s">
        <v>436</v>
      </c>
    </row>
    <row r="10" spans="2:13" ht="12.75">
      <c r="B10" s="17" t="s">
        <v>314</v>
      </c>
      <c r="C10" s="26">
        <v>0</v>
      </c>
      <c r="D10" s="48">
        <v>2</v>
      </c>
      <c r="E10" s="44">
        <v>10875</v>
      </c>
      <c r="F10" s="43">
        <v>3.7</v>
      </c>
      <c r="G10" s="16">
        <v>-24.22</v>
      </c>
      <c r="H10" s="21">
        <v>0</v>
      </c>
      <c r="I10" s="43">
        <v>0</v>
      </c>
      <c r="J10" s="16">
        <v>0</v>
      </c>
      <c r="K10" s="21" t="s">
        <v>441</v>
      </c>
      <c r="L10" s="43" t="s">
        <v>441</v>
      </c>
      <c r="M10" s="16" t="s">
        <v>436</v>
      </c>
    </row>
    <row r="11" spans="2:13" ht="12.75">
      <c r="B11" s="17" t="s">
        <v>392</v>
      </c>
      <c r="C11" s="26">
        <v>0</v>
      </c>
      <c r="D11" s="48">
        <v>1</v>
      </c>
      <c r="E11" s="44">
        <v>168</v>
      </c>
      <c r="F11" s="43">
        <v>0.3</v>
      </c>
      <c r="G11" s="16">
        <v>0</v>
      </c>
      <c r="H11" s="21">
        <v>0</v>
      </c>
      <c r="I11" s="43">
        <v>0</v>
      </c>
      <c r="J11" s="16">
        <v>0</v>
      </c>
      <c r="K11" s="21" t="s">
        <v>441</v>
      </c>
      <c r="L11" s="43" t="s">
        <v>441</v>
      </c>
      <c r="M11" s="16" t="s">
        <v>436</v>
      </c>
    </row>
    <row r="12" spans="2:13" ht="12.75">
      <c r="B12" s="17" t="s">
        <v>357</v>
      </c>
      <c r="C12" s="26">
        <v>0</v>
      </c>
      <c r="D12" s="48">
        <v>26</v>
      </c>
      <c r="E12" s="44">
        <v>47</v>
      </c>
      <c r="F12" s="43">
        <v>1.4</v>
      </c>
      <c r="G12" s="16">
        <v>1058.33</v>
      </c>
      <c r="H12" s="21" t="s">
        <v>441</v>
      </c>
      <c r="I12" s="43" t="s">
        <v>441</v>
      </c>
      <c r="J12" s="16" t="s">
        <v>436</v>
      </c>
      <c r="K12" s="21" t="s">
        <v>441</v>
      </c>
      <c r="L12" s="43" t="s">
        <v>441</v>
      </c>
      <c r="M12" s="16" t="s">
        <v>436</v>
      </c>
    </row>
    <row r="13" spans="2:13" ht="12.75">
      <c r="B13" s="17" t="s">
        <v>318</v>
      </c>
      <c r="C13" s="26">
        <v>11</v>
      </c>
      <c r="D13" s="48">
        <v>2055</v>
      </c>
      <c r="E13" s="44">
        <v>1168833</v>
      </c>
      <c r="F13" s="43">
        <v>15505.4</v>
      </c>
      <c r="G13" s="16">
        <v>-9.21</v>
      </c>
      <c r="H13" s="21">
        <v>36284</v>
      </c>
      <c r="I13" s="43">
        <v>909.9</v>
      </c>
      <c r="J13" s="16">
        <v>6.3</v>
      </c>
      <c r="K13" s="21" t="s">
        <v>396</v>
      </c>
      <c r="L13" s="43" t="s">
        <v>396</v>
      </c>
      <c r="M13" s="16" t="s">
        <v>436</v>
      </c>
    </row>
    <row r="14" spans="2:13" ht="12.75">
      <c r="B14" s="17" t="s">
        <v>397</v>
      </c>
      <c r="C14" s="26">
        <v>28</v>
      </c>
      <c r="D14" s="48">
        <v>3853</v>
      </c>
      <c r="E14" s="44">
        <v>1384252</v>
      </c>
      <c r="F14" s="43">
        <v>12926.5</v>
      </c>
      <c r="G14" s="16">
        <v>-6.27</v>
      </c>
      <c r="H14" s="21">
        <v>65</v>
      </c>
      <c r="I14" s="43">
        <v>94.6</v>
      </c>
      <c r="J14" s="16">
        <v>-53.3</v>
      </c>
      <c r="K14" s="21" t="s">
        <v>441</v>
      </c>
      <c r="L14" s="43" t="s">
        <v>441</v>
      </c>
      <c r="M14" s="16" t="s">
        <v>436</v>
      </c>
    </row>
    <row r="15" spans="2:13" ht="12.75">
      <c r="B15" s="17" t="s">
        <v>330</v>
      </c>
      <c r="C15" s="26">
        <v>0</v>
      </c>
      <c r="D15" s="48">
        <v>104</v>
      </c>
      <c r="E15" s="44">
        <v>0</v>
      </c>
      <c r="F15" s="43">
        <v>0</v>
      </c>
      <c r="G15" s="16">
        <v>0</v>
      </c>
      <c r="H15" s="21" t="s">
        <v>441</v>
      </c>
      <c r="I15" s="43" t="s">
        <v>441</v>
      </c>
      <c r="J15" s="16" t="s">
        <v>436</v>
      </c>
      <c r="K15" s="21" t="s">
        <v>441</v>
      </c>
      <c r="L15" s="43" t="s">
        <v>441</v>
      </c>
      <c r="M15" s="16" t="s">
        <v>436</v>
      </c>
    </row>
    <row r="16" spans="2:13" ht="12.75">
      <c r="B16" s="17" t="s">
        <v>366</v>
      </c>
      <c r="C16" s="26">
        <v>0</v>
      </c>
      <c r="D16" s="48">
        <v>1</v>
      </c>
      <c r="E16" s="44">
        <v>0</v>
      </c>
      <c r="F16" s="43">
        <v>0</v>
      </c>
      <c r="G16" s="16">
        <v>0</v>
      </c>
      <c r="H16" s="21" t="s">
        <v>441</v>
      </c>
      <c r="I16" s="43" t="s">
        <v>441</v>
      </c>
      <c r="J16" s="16" t="s">
        <v>436</v>
      </c>
      <c r="K16" s="21" t="s">
        <v>441</v>
      </c>
      <c r="L16" s="43" t="s">
        <v>441</v>
      </c>
      <c r="M16" s="16" t="s">
        <v>436</v>
      </c>
    </row>
    <row r="17" spans="2:13" ht="12.75">
      <c r="B17" s="17" t="s">
        <v>332</v>
      </c>
      <c r="C17" s="26">
        <v>0</v>
      </c>
      <c r="D17" s="48">
        <v>13</v>
      </c>
      <c r="E17" s="44">
        <v>49919</v>
      </c>
      <c r="F17" s="43">
        <v>471.1</v>
      </c>
      <c r="G17" s="16">
        <v>-38.88</v>
      </c>
      <c r="H17" s="21" t="s">
        <v>396</v>
      </c>
      <c r="I17" s="43" t="s">
        <v>396</v>
      </c>
      <c r="J17" s="16" t="s">
        <v>436</v>
      </c>
      <c r="K17" s="21">
        <v>4</v>
      </c>
      <c r="L17" s="43">
        <v>3.4</v>
      </c>
      <c r="M17" s="16">
        <v>13.2</v>
      </c>
    </row>
    <row r="18" spans="2:13" ht="12.75">
      <c r="B18" s="17" t="s">
        <v>342</v>
      </c>
      <c r="C18" s="26">
        <v>0</v>
      </c>
      <c r="D18" s="48">
        <v>0</v>
      </c>
      <c r="E18" s="44">
        <v>0</v>
      </c>
      <c r="F18" s="43">
        <v>0</v>
      </c>
      <c r="G18" s="16">
        <v>0</v>
      </c>
      <c r="H18" s="21" t="s">
        <v>441</v>
      </c>
      <c r="I18" s="43" t="s">
        <v>441</v>
      </c>
      <c r="J18" s="16" t="s">
        <v>436</v>
      </c>
      <c r="K18" s="21" t="s">
        <v>441</v>
      </c>
      <c r="L18" s="43" t="s">
        <v>441</v>
      </c>
      <c r="M18" s="16" t="s">
        <v>436</v>
      </c>
    </row>
    <row r="19" spans="2:13" ht="12.75">
      <c r="B19" s="17" t="s">
        <v>344</v>
      </c>
      <c r="C19" s="26">
        <v>0</v>
      </c>
      <c r="D19" s="48">
        <v>134</v>
      </c>
      <c r="E19" s="44">
        <v>126</v>
      </c>
      <c r="F19" s="43">
        <v>1.4</v>
      </c>
      <c r="G19" s="16">
        <v>26.17</v>
      </c>
      <c r="H19" s="21" t="s">
        <v>441</v>
      </c>
      <c r="I19" s="43" t="s">
        <v>441</v>
      </c>
      <c r="J19" s="16" t="s">
        <v>436</v>
      </c>
      <c r="K19" s="21" t="s">
        <v>441</v>
      </c>
      <c r="L19" s="43" t="s">
        <v>441</v>
      </c>
      <c r="M19" s="16" t="s">
        <v>436</v>
      </c>
    </row>
    <row r="20" spans="2:13" ht="12.75">
      <c r="B20" s="17" t="s">
        <v>380</v>
      </c>
      <c r="C20" s="26">
        <v>0</v>
      </c>
      <c r="D20" s="48">
        <v>11</v>
      </c>
      <c r="E20" s="44">
        <v>20733</v>
      </c>
      <c r="F20" s="43">
        <v>29.1</v>
      </c>
      <c r="G20" s="16">
        <v>5.85</v>
      </c>
      <c r="H20" s="21">
        <v>0</v>
      </c>
      <c r="I20" s="43">
        <v>0</v>
      </c>
      <c r="J20" s="16">
        <v>0</v>
      </c>
      <c r="K20" s="21" t="s">
        <v>441</v>
      </c>
      <c r="L20" s="43" t="s">
        <v>441</v>
      </c>
      <c r="M20" s="16" t="s">
        <v>436</v>
      </c>
    </row>
    <row r="21" spans="2:13" ht="12.75">
      <c r="B21" s="17" t="s">
        <v>346</v>
      </c>
      <c r="C21" s="26">
        <v>0</v>
      </c>
      <c r="D21" s="48">
        <v>4</v>
      </c>
      <c r="E21" s="44">
        <v>207</v>
      </c>
      <c r="F21" s="43">
        <v>3</v>
      </c>
      <c r="G21" s="16">
        <v>275</v>
      </c>
      <c r="H21" s="21">
        <v>0</v>
      </c>
      <c r="I21" s="43">
        <v>0</v>
      </c>
      <c r="J21" s="16">
        <v>0</v>
      </c>
      <c r="K21" s="21" t="s">
        <v>441</v>
      </c>
      <c r="L21" s="43" t="s">
        <v>441</v>
      </c>
      <c r="M21" s="16" t="s">
        <v>436</v>
      </c>
    </row>
    <row r="22" spans="2:14" ht="12.75">
      <c r="B22" s="17" t="s">
        <v>433</v>
      </c>
      <c r="C22" s="26" t="s">
        <v>396</v>
      </c>
      <c r="D22" s="48" t="s">
        <v>396</v>
      </c>
      <c r="E22" s="44">
        <v>2672224</v>
      </c>
      <c r="F22" s="43">
        <v>30400</v>
      </c>
      <c r="G22" s="16" t="s">
        <v>88</v>
      </c>
      <c r="H22" s="21">
        <v>36349</v>
      </c>
      <c r="I22" s="43">
        <v>1004.5</v>
      </c>
      <c r="J22" s="16" t="s">
        <v>88</v>
      </c>
      <c r="K22" s="21">
        <v>54</v>
      </c>
      <c r="L22" s="43">
        <v>13</v>
      </c>
      <c r="M22" s="16" t="s">
        <v>88</v>
      </c>
      <c r="N22" s="931" t="s">
        <v>88</v>
      </c>
    </row>
    <row r="25" spans="1:13" ht="45.75" customHeight="1">
      <c r="B25" s="166" t="s">
        <v>348</v>
      </c>
      <c r="C25" s="229" t="s">
        <v>16</v>
      </c>
      <c r="D25" s="230" t="s">
        <v>88</v>
      </c>
      <c r="E25" s="177" t="s">
        <v>158</v>
      </c>
      <c r="F25" s="215" t="s">
        <v>88</v>
      </c>
      <c r="G25" s="227" t="s">
        <v>128</v>
      </c>
      <c r="H25" s="177" t="s">
        <v>157</v>
      </c>
      <c r="I25" s="214" t="s">
        <v>88</v>
      </c>
      <c r="J25" s="166" t="s">
        <v>128</v>
      </c>
      <c r="K25" s="227" t="s">
        <v>111</v>
      </c>
      <c r="L25" s="228" t="s">
        <v>88</v>
      </c>
      <c r="M25" s="227" t="s">
        <v>128</v>
      </c>
    </row>
    <row r="26" spans="1:13" ht="26.25" customHeight="1">
      <c r="B26" s="167" t="s">
        <v>348</v>
      </c>
      <c r="C26" s="101" t="s">
        <v>134</v>
      </c>
      <c r="D26" s="101" t="s">
        <v>15</v>
      </c>
      <c r="E26" s="117" t="s">
        <v>5</v>
      </c>
      <c r="F26" s="117" t="s">
        <v>73</v>
      </c>
      <c r="G26" s="231" t="s">
        <v>88</v>
      </c>
      <c r="H26" s="117" t="s">
        <v>5</v>
      </c>
      <c r="I26" s="117" t="s">
        <v>73</v>
      </c>
      <c r="J26" s="167" t="s">
        <v>88</v>
      </c>
      <c r="K26" s="122" t="s">
        <v>5</v>
      </c>
      <c r="L26" s="122" t="s">
        <v>73</v>
      </c>
      <c r="M26" s="231" t="s">
        <v>88</v>
      </c>
    </row>
    <row r="27" spans="2:13" ht="12.75">
      <c r="B27" s="17" t="s">
        <v>349</v>
      </c>
      <c r="C27" s="26">
        <v>14</v>
      </c>
      <c r="D27" s="48">
        <v>1644</v>
      </c>
      <c r="E27" s="44">
        <v>158151</v>
      </c>
      <c r="F27" s="43">
        <v>2923</v>
      </c>
      <c r="G27" s="16">
        <v>7.46</v>
      </c>
      <c r="H27" s="21">
        <v>9306</v>
      </c>
      <c r="I27" s="43">
        <v>1957</v>
      </c>
      <c r="J27" s="16">
        <v>-19.4</v>
      </c>
      <c r="K27" s="21">
        <v>953</v>
      </c>
      <c r="L27" s="43">
        <v>465</v>
      </c>
      <c r="M27" s="16">
        <v>-20.9</v>
      </c>
    </row>
    <row r="28" spans="2:13" ht="12.75">
      <c r="B28" s="17" t="s">
        <v>384</v>
      </c>
      <c r="C28" s="26">
        <v>2</v>
      </c>
      <c r="D28" s="48">
        <v>488</v>
      </c>
      <c r="E28" s="44">
        <v>138483</v>
      </c>
      <c r="F28" s="43">
        <v>2547.8</v>
      </c>
      <c r="G28" s="16">
        <v>-14.64</v>
      </c>
      <c r="H28" s="21">
        <v>44</v>
      </c>
      <c r="I28" s="43">
        <v>73.2</v>
      </c>
      <c r="J28" s="16">
        <v>41.9</v>
      </c>
      <c r="K28" s="21" t="s">
        <v>441</v>
      </c>
      <c r="L28" s="43" t="s">
        <v>441</v>
      </c>
      <c r="M28" s="16" t="s">
        <v>436</v>
      </c>
    </row>
    <row r="29" spans="2:14" ht="12.75">
      <c r="B29" s="17" t="s">
        <v>433</v>
      </c>
      <c r="C29" s="26" t="s">
        <v>396</v>
      </c>
      <c r="D29" s="48" t="s">
        <v>396</v>
      </c>
      <c r="E29" s="44">
        <v>296634</v>
      </c>
      <c r="F29" s="43">
        <v>5470.8</v>
      </c>
      <c r="G29" s="16" t="s">
        <v>88</v>
      </c>
      <c r="H29" s="21">
        <v>9350</v>
      </c>
      <c r="I29" s="43">
        <v>2030.2</v>
      </c>
      <c r="J29" s="16" t="s">
        <v>88</v>
      </c>
      <c r="K29" s="21">
        <v>953</v>
      </c>
      <c r="L29" s="43">
        <v>465</v>
      </c>
      <c r="M29" s="16" t="s">
        <v>88</v>
      </c>
      <c r="N29" s="931" t="s">
        <v>88</v>
      </c>
    </row>
    <row r="31" ht="12.75">
      <c r="B31" t="s">
        <v>351</v>
      </c>
    </row>
  </sheetData>
  <sheetProtection/>
  <mergeCells count="20">
    <mergeCell ref="B1:M1"/>
    <mergeCell ref="B2:M2"/>
    <mergeCell ref="B3:M3"/>
    <mergeCell ref="K5:L5"/>
    <mergeCell ref="H5:I5"/>
    <mergeCell ref="E5:F5"/>
    <mergeCell ref="B4:H4"/>
    <mergeCell ref="C5:D5"/>
    <mergeCell ref="B5:B6"/>
    <mergeCell ref="G5:G6"/>
    <mergeCell ref="J5:J6"/>
    <mergeCell ref="M5:M6"/>
    <mergeCell ref="K25:L25"/>
    <mergeCell ref="H25:I25"/>
    <mergeCell ref="E25:F25"/>
    <mergeCell ref="C25:D25"/>
    <mergeCell ref="B25:B26"/>
    <mergeCell ref="G25:G26"/>
    <mergeCell ref="J25:J26"/>
    <mergeCell ref="M25:M26"/>
  </mergeCells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3.00390625" style="0" customWidth="1"/>
    <col min="3" max="3" width="13.7109375" style="0" customWidth="1"/>
    <col min="4" max="4" width="12.7109375" style="0" customWidth="1"/>
    <col min="5" max="5" width="16.00390625" style="0" bestFit="1" customWidth="1"/>
    <col min="6" max="6" width="12.7109375" style="0" customWidth="1"/>
    <col min="7" max="7" width="16.00390625" style="0" bestFit="1" customWidth="1"/>
    <col min="8" max="8" width="15.140625" style="0" customWidth="1"/>
    <col min="9" max="9" width="16.00390625" style="0" customWidth="1"/>
  </cols>
  <sheetData>
    <row r="1" spans="2:9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</row>
    <row r="2" spans="2:9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</row>
    <row r="3" spans="2:9" s="3" customFormat="1" ht="15.75" customHeight="1">
      <c r="B3" s="154" t="s">
        <v>634</v>
      </c>
      <c r="C3" s="155"/>
      <c r="D3" s="155"/>
      <c r="E3" s="155"/>
      <c r="F3" s="155"/>
      <c r="G3" s="155"/>
      <c r="H3" s="155"/>
      <c r="I3" s="155"/>
    </row>
    <row r="4" spans="2:7" s="3" customFormat="1" ht="12.75" customHeight="1">
      <c r="B4" s="161" t="s">
        <v>1</v>
      </c>
      <c r="C4" s="162"/>
      <c r="D4" s="162"/>
      <c r="E4" s="162"/>
      <c r="F4" s="162"/>
      <c r="G4" s="162"/>
    </row>
    <row r="5" spans="2:9" s="3" customFormat="1" ht="45.75" customHeight="1">
      <c r="B5" s="166" t="s">
        <v>168</v>
      </c>
      <c r="C5" s="100" t="s">
        <v>16</v>
      </c>
      <c r="D5" s="177" t="s">
        <v>158</v>
      </c>
      <c r="E5" s="215"/>
      <c r="F5" s="177" t="s">
        <v>157</v>
      </c>
      <c r="G5" s="214"/>
      <c r="H5" s="227" t="s">
        <v>111</v>
      </c>
      <c r="I5" s="228"/>
    </row>
    <row r="6" spans="2:9" s="3" customFormat="1" ht="27" customHeight="1">
      <c r="B6" s="167"/>
      <c r="C6" s="101" t="s">
        <v>148</v>
      </c>
      <c r="D6" s="117" t="s">
        <v>5</v>
      </c>
      <c r="E6" s="117" t="s">
        <v>73</v>
      </c>
      <c r="F6" s="117" t="s">
        <v>5</v>
      </c>
      <c r="G6" s="117" t="s">
        <v>73</v>
      </c>
      <c r="H6" s="122" t="s">
        <v>5</v>
      </c>
      <c r="I6" s="122" t="s">
        <v>73</v>
      </c>
    </row>
    <row r="7" spans="2:9" ht="12.75">
      <c r="B7" s="17" t="s">
        <v>302</v>
      </c>
      <c r="C7" s="20">
        <v>0</v>
      </c>
      <c r="D7" s="47">
        <v>3043</v>
      </c>
      <c r="E7" s="45">
        <v>12.8</v>
      </c>
      <c r="F7" s="22">
        <v>0</v>
      </c>
      <c r="G7" s="45">
        <v>0</v>
      </c>
      <c r="H7" s="22">
        <v>102</v>
      </c>
      <c r="I7" s="45">
        <v>12.5</v>
      </c>
    </row>
    <row r="8" spans="2:9" ht="12.75">
      <c r="B8" s="17" t="s">
        <v>388</v>
      </c>
      <c r="C8" s="20">
        <v>0</v>
      </c>
      <c r="D8" s="47">
        <v>0</v>
      </c>
      <c r="E8" s="45">
        <v>194.7</v>
      </c>
      <c r="F8" s="22">
        <v>0</v>
      </c>
      <c r="G8" s="45">
        <v>0</v>
      </c>
      <c r="H8" s="22" t="s">
        <v>441</v>
      </c>
      <c r="I8" s="45" t="s">
        <v>441</v>
      </c>
    </row>
    <row r="9" spans="2:9" ht="12.75">
      <c r="B9" s="17" t="s">
        <v>435</v>
      </c>
      <c r="C9" s="20">
        <v>10</v>
      </c>
      <c r="D9" s="47">
        <v>71776</v>
      </c>
      <c r="E9" s="45">
        <v>2706</v>
      </c>
      <c r="F9" s="22" t="s">
        <v>441</v>
      </c>
      <c r="G9" s="45" t="s">
        <v>441</v>
      </c>
      <c r="H9" s="22" t="s">
        <v>441</v>
      </c>
      <c r="I9" s="45" t="s">
        <v>441</v>
      </c>
    </row>
    <row r="10" spans="2:9" ht="12.75">
      <c r="B10" s="17" t="s">
        <v>314</v>
      </c>
      <c r="C10" s="20">
        <v>0</v>
      </c>
      <c r="D10" s="47">
        <v>24119</v>
      </c>
      <c r="E10" s="45">
        <v>8.5</v>
      </c>
      <c r="F10" s="22">
        <v>0</v>
      </c>
      <c r="G10" s="45">
        <v>0</v>
      </c>
      <c r="H10" s="22" t="s">
        <v>441</v>
      </c>
      <c r="I10" s="45" t="s">
        <v>441</v>
      </c>
    </row>
    <row r="11" spans="2:9" ht="12.75">
      <c r="B11" s="17" t="s">
        <v>392</v>
      </c>
      <c r="C11" s="20">
        <v>0</v>
      </c>
      <c r="D11" s="47">
        <v>335</v>
      </c>
      <c r="E11" s="45">
        <v>0.6</v>
      </c>
      <c r="F11" s="22">
        <v>0</v>
      </c>
      <c r="G11" s="45">
        <v>0</v>
      </c>
      <c r="H11" s="22" t="s">
        <v>441</v>
      </c>
      <c r="I11" s="45" t="s">
        <v>441</v>
      </c>
    </row>
    <row r="12" spans="2:9" ht="12.75">
      <c r="B12" s="17" t="s">
        <v>357</v>
      </c>
      <c r="C12" s="20">
        <v>0</v>
      </c>
      <c r="D12" s="47">
        <v>103</v>
      </c>
      <c r="E12" s="45">
        <v>1.5</v>
      </c>
      <c r="F12" s="22" t="s">
        <v>441</v>
      </c>
      <c r="G12" s="45" t="s">
        <v>441</v>
      </c>
      <c r="H12" s="22" t="s">
        <v>441</v>
      </c>
      <c r="I12" s="45" t="s">
        <v>441</v>
      </c>
    </row>
    <row r="13" spans="2:9" ht="12.75">
      <c r="B13" s="17" t="s">
        <v>318</v>
      </c>
      <c r="C13" s="20">
        <v>19</v>
      </c>
      <c r="D13" s="47">
        <v>2393138</v>
      </c>
      <c r="E13" s="45">
        <v>32584.6</v>
      </c>
      <c r="F13" s="22">
        <v>69331</v>
      </c>
      <c r="G13" s="45">
        <v>1765.6</v>
      </c>
      <c r="H13" s="22">
        <v>0</v>
      </c>
      <c r="I13" s="45">
        <v>0</v>
      </c>
    </row>
    <row r="14" spans="2:9" ht="12.75">
      <c r="B14" s="17" t="s">
        <v>397</v>
      </c>
      <c r="C14" s="20">
        <v>65</v>
      </c>
      <c r="D14" s="47">
        <v>2806975</v>
      </c>
      <c r="E14" s="45">
        <v>26717.5</v>
      </c>
      <c r="F14" s="22">
        <v>124</v>
      </c>
      <c r="G14" s="45">
        <v>297.3</v>
      </c>
      <c r="H14" s="22" t="s">
        <v>441</v>
      </c>
      <c r="I14" s="45" t="s">
        <v>441</v>
      </c>
    </row>
    <row r="15" spans="2:9" ht="12.75">
      <c r="B15" s="17" t="s">
        <v>330</v>
      </c>
      <c r="C15" s="20">
        <v>0</v>
      </c>
      <c r="D15" s="47">
        <v>0</v>
      </c>
      <c r="E15" s="45">
        <v>0</v>
      </c>
      <c r="F15" s="22" t="s">
        <v>441</v>
      </c>
      <c r="G15" s="45" t="s">
        <v>441</v>
      </c>
      <c r="H15" s="22" t="s">
        <v>441</v>
      </c>
      <c r="I15" s="45" t="s">
        <v>441</v>
      </c>
    </row>
    <row r="16" spans="2:9" ht="12.75">
      <c r="B16" s="17" t="s">
        <v>366</v>
      </c>
      <c r="C16" s="20">
        <v>0</v>
      </c>
      <c r="D16" s="47">
        <v>0</v>
      </c>
      <c r="E16" s="45">
        <v>0</v>
      </c>
      <c r="F16" s="22" t="s">
        <v>441</v>
      </c>
      <c r="G16" s="45" t="s">
        <v>441</v>
      </c>
      <c r="H16" s="22" t="s">
        <v>441</v>
      </c>
      <c r="I16" s="45" t="s">
        <v>441</v>
      </c>
    </row>
    <row r="17" spans="2:9" ht="12.75">
      <c r="B17" s="17" t="s">
        <v>332</v>
      </c>
      <c r="C17" s="20">
        <v>0</v>
      </c>
      <c r="D17" s="47">
        <v>112005</v>
      </c>
      <c r="E17" s="45">
        <v>1241.9</v>
      </c>
      <c r="F17" s="22">
        <v>0</v>
      </c>
      <c r="G17" s="45">
        <v>0</v>
      </c>
      <c r="H17" s="22">
        <v>7</v>
      </c>
      <c r="I17" s="45">
        <v>6.4</v>
      </c>
    </row>
    <row r="18" spans="2:9" ht="12.75">
      <c r="B18" s="17" t="s">
        <v>342</v>
      </c>
      <c r="C18" s="20">
        <v>0</v>
      </c>
      <c r="D18" s="47">
        <v>0</v>
      </c>
      <c r="E18" s="45">
        <v>0</v>
      </c>
      <c r="F18" s="22" t="s">
        <v>441</v>
      </c>
      <c r="G18" s="45" t="s">
        <v>441</v>
      </c>
      <c r="H18" s="22" t="s">
        <v>441</v>
      </c>
      <c r="I18" s="45" t="s">
        <v>441</v>
      </c>
    </row>
    <row r="19" spans="2:9" ht="12.75">
      <c r="B19" s="17" t="s">
        <v>344</v>
      </c>
      <c r="C19" s="20">
        <v>0</v>
      </c>
      <c r="D19" s="47">
        <v>258</v>
      </c>
      <c r="E19" s="45">
        <v>2.4</v>
      </c>
      <c r="F19" s="22" t="s">
        <v>441</v>
      </c>
      <c r="G19" s="45" t="s">
        <v>441</v>
      </c>
      <c r="H19" s="22" t="s">
        <v>441</v>
      </c>
      <c r="I19" s="45" t="s">
        <v>441</v>
      </c>
    </row>
    <row r="20" spans="2:9" ht="12.75">
      <c r="B20" s="17" t="s">
        <v>380</v>
      </c>
      <c r="C20" s="20">
        <v>0</v>
      </c>
      <c r="D20" s="47">
        <v>42784</v>
      </c>
      <c r="E20" s="45">
        <v>56.6</v>
      </c>
      <c r="F20" s="22">
        <v>0</v>
      </c>
      <c r="G20" s="45">
        <v>0</v>
      </c>
      <c r="H20" s="22" t="s">
        <v>441</v>
      </c>
      <c r="I20" s="45" t="s">
        <v>441</v>
      </c>
    </row>
    <row r="21" spans="2:9" ht="12.75">
      <c r="B21" s="17" t="s">
        <v>346</v>
      </c>
      <c r="C21" s="20">
        <v>0</v>
      </c>
      <c r="D21" s="47">
        <v>334</v>
      </c>
      <c r="E21" s="45">
        <v>3.8</v>
      </c>
      <c r="F21" s="22">
        <v>0</v>
      </c>
      <c r="G21" s="45">
        <v>0</v>
      </c>
      <c r="H21" s="22" t="s">
        <v>441</v>
      </c>
      <c r="I21" s="45" t="s">
        <v>441</v>
      </c>
    </row>
    <row r="22" spans="2:9" ht="12.75">
      <c r="B22" s="17" t="s">
        <v>433</v>
      </c>
      <c r="C22" s="20"/>
      <c r="D22" s="47">
        <v>5454870</v>
      </c>
      <c r="E22" s="45">
        <v>63530.9</v>
      </c>
      <c r="F22" s="22">
        <v>69455</v>
      </c>
      <c r="G22" s="45">
        <v>2062.9</v>
      </c>
      <c r="H22" s="22">
        <v>109</v>
      </c>
      <c r="I22" s="45">
        <v>18.9</v>
      </c>
    </row>
    <row r="25" spans="1:9" ht="45.75" customHeight="1">
      <c r="B25" s="166" t="s">
        <v>348</v>
      </c>
      <c r="C25" s="100" t="s">
        <v>16</v>
      </c>
      <c r="D25" s="177" t="s">
        <v>158</v>
      </c>
      <c r="E25" s="215" t="s">
        <v>88</v>
      </c>
      <c r="F25" s="177" t="s">
        <v>157</v>
      </c>
      <c r="G25" s="214" t="s">
        <v>88</v>
      </c>
      <c r="H25" s="227" t="s">
        <v>111</v>
      </c>
      <c r="I25" s="228" t="s">
        <v>88</v>
      </c>
    </row>
    <row r="26" spans="1:9" ht="27" customHeight="1">
      <c r="B26" s="167" t="s">
        <v>348</v>
      </c>
      <c r="C26" s="101" t="s">
        <v>148</v>
      </c>
      <c r="D26" s="117" t="s">
        <v>5</v>
      </c>
      <c r="E26" s="117" t="s">
        <v>73</v>
      </c>
      <c r="F26" s="117" t="s">
        <v>5</v>
      </c>
      <c r="G26" s="117" t="s">
        <v>73</v>
      </c>
      <c r="H26" s="122" t="s">
        <v>5</v>
      </c>
      <c r="I26" s="122" t="s">
        <v>73</v>
      </c>
    </row>
    <row r="27" spans="2:9" ht="12.75">
      <c r="B27" s="17" t="s">
        <v>349</v>
      </c>
      <c r="C27" s="20">
        <v>37</v>
      </c>
      <c r="D27" s="47">
        <v>303768</v>
      </c>
      <c r="E27" s="45">
        <v>5643</v>
      </c>
      <c r="F27" s="22">
        <v>17653</v>
      </c>
      <c r="G27" s="45">
        <v>4384</v>
      </c>
      <c r="H27" s="22">
        <v>1932</v>
      </c>
      <c r="I27" s="45">
        <v>1053</v>
      </c>
    </row>
    <row r="28" spans="2:9" ht="12.75">
      <c r="B28" s="17" t="s">
        <v>384</v>
      </c>
      <c r="C28" s="20">
        <v>10</v>
      </c>
      <c r="D28" s="47">
        <v>303361</v>
      </c>
      <c r="E28" s="45">
        <v>5532.5</v>
      </c>
      <c r="F28" s="22">
        <v>73</v>
      </c>
      <c r="G28" s="45">
        <v>124.8</v>
      </c>
      <c r="H28" s="22" t="s">
        <v>441</v>
      </c>
      <c r="I28" s="45" t="s">
        <v>441</v>
      </c>
    </row>
    <row r="29" spans="2:9" ht="12.75">
      <c r="B29" s="17" t="s">
        <v>433</v>
      </c>
      <c r="C29" s="20"/>
      <c r="D29" s="47">
        <v>607129</v>
      </c>
      <c r="E29" s="45">
        <v>11175.5</v>
      </c>
      <c r="F29" s="22">
        <v>17726</v>
      </c>
      <c r="G29" s="45">
        <v>4508.8</v>
      </c>
      <c r="H29" s="22">
        <v>1932</v>
      </c>
      <c r="I29" s="45">
        <v>1053</v>
      </c>
    </row>
    <row r="31" ht="12.75">
      <c r="B31" t="s">
        <v>351</v>
      </c>
    </row>
  </sheetData>
  <sheetProtection/>
  <mergeCells count="12">
    <mergeCell ref="B3:I3"/>
    <mergeCell ref="H5:I5"/>
    <mergeCell ref="F5:G5"/>
    <mergeCell ref="D5:E5"/>
    <mergeCell ref="B4:G4"/>
    <mergeCell ref="B1:I1"/>
    <mergeCell ref="B2:I2"/>
    <mergeCell ref="B5:B6"/>
    <mergeCell ref="H25:I25"/>
    <mergeCell ref="F25:G25"/>
    <mergeCell ref="D25:E25"/>
    <mergeCell ref="B25:B26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13.00390625" style="0" customWidth="1"/>
    <col min="4" max="4" width="14.421875" style="0" customWidth="1"/>
    <col min="5" max="5" width="17.7109375" style="0" customWidth="1"/>
    <col min="6" max="6" width="12.7109375" style="0" customWidth="1"/>
    <col min="7" max="7" width="16.00390625" style="0" bestFit="1" customWidth="1"/>
    <col min="8" max="8" width="9.7109375" style="0" customWidth="1"/>
    <col min="9" max="9" width="14.7109375" style="0" customWidth="1"/>
    <col min="10" max="10" width="13.7109375" style="0" bestFit="1" customWidth="1"/>
    <col min="13" max="13" width="15.00390625" style="0" customWidth="1"/>
  </cols>
  <sheetData>
    <row r="1" spans="2:14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2:14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2:14" s="3" customFormat="1" ht="15.75" customHeight="1">
      <c r="B3" s="154" t="s">
        <v>635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2:7" s="3" customFormat="1" ht="12.75" customHeight="1">
      <c r="B4" s="161" t="s">
        <v>1</v>
      </c>
      <c r="C4" s="162"/>
      <c r="D4" s="162"/>
      <c r="E4" s="162"/>
      <c r="F4" s="162"/>
      <c r="G4" s="162"/>
    </row>
    <row r="5" spans="2:14" s="3" customFormat="1" ht="45.75" customHeight="1">
      <c r="B5" s="166" t="s">
        <v>168</v>
      </c>
      <c r="C5" s="229" t="s">
        <v>187</v>
      </c>
      <c r="D5" s="230"/>
      <c r="E5" s="169" t="s">
        <v>129</v>
      </c>
      <c r="F5" s="177" t="s">
        <v>158</v>
      </c>
      <c r="G5" s="215"/>
      <c r="H5" s="166" t="s">
        <v>128</v>
      </c>
      <c r="I5" s="177" t="s">
        <v>157</v>
      </c>
      <c r="J5" s="214"/>
      <c r="K5" s="166" t="s">
        <v>128</v>
      </c>
      <c r="L5" s="232" t="s">
        <v>111</v>
      </c>
      <c r="M5" s="234"/>
      <c r="N5" s="232" t="s">
        <v>128</v>
      </c>
    </row>
    <row r="6" spans="2:14" s="3" customFormat="1" ht="26.25" customHeight="1">
      <c r="B6" s="167"/>
      <c r="C6" s="101" t="s">
        <v>134</v>
      </c>
      <c r="D6" s="101" t="s">
        <v>15</v>
      </c>
      <c r="E6" s="235"/>
      <c r="F6" s="117" t="s">
        <v>5</v>
      </c>
      <c r="G6" s="117" t="s">
        <v>73</v>
      </c>
      <c r="H6" s="167"/>
      <c r="I6" s="117" t="s">
        <v>5</v>
      </c>
      <c r="J6" s="117" t="s">
        <v>73</v>
      </c>
      <c r="K6" s="167"/>
      <c r="L6" s="123" t="s">
        <v>5</v>
      </c>
      <c r="M6" s="123" t="s">
        <v>73</v>
      </c>
      <c r="N6" s="233"/>
    </row>
    <row r="7" spans="2:14" ht="12.75">
      <c r="B7" s="17" t="s">
        <v>302</v>
      </c>
      <c r="C7" s="26">
        <v>0</v>
      </c>
      <c r="D7" s="48">
        <v>1</v>
      </c>
      <c r="E7" s="43">
        <v>25</v>
      </c>
      <c r="F7" s="44">
        <v>689</v>
      </c>
      <c r="G7" s="43">
        <v>0.4</v>
      </c>
      <c r="H7" s="16">
        <v>8.6</v>
      </c>
      <c r="I7" s="21">
        <v>0</v>
      </c>
      <c r="J7" s="43">
        <v>0</v>
      </c>
      <c r="K7" s="16">
        <v>0</v>
      </c>
      <c r="L7" s="21">
        <v>0</v>
      </c>
      <c r="M7" s="43">
        <v>0</v>
      </c>
      <c r="N7" s="16">
        <v>0</v>
      </c>
    </row>
    <row r="8" spans="2:14" ht="12.75">
      <c r="B8" s="17" t="s">
        <v>388</v>
      </c>
      <c r="C8" s="26" t="s">
        <v>396</v>
      </c>
      <c r="D8" s="48">
        <v>453</v>
      </c>
      <c r="E8" s="43">
        <v>14792.9</v>
      </c>
      <c r="F8" s="44" t="s">
        <v>396</v>
      </c>
      <c r="G8" s="43" t="s">
        <v>396</v>
      </c>
      <c r="H8" s="16" t="s">
        <v>436</v>
      </c>
      <c r="I8" s="21" t="s">
        <v>396</v>
      </c>
      <c r="J8" s="43" t="s">
        <v>396</v>
      </c>
      <c r="K8" s="16" t="s">
        <v>436</v>
      </c>
      <c r="L8" s="21" t="s">
        <v>441</v>
      </c>
      <c r="M8" s="43" t="s">
        <v>441</v>
      </c>
      <c r="N8" s="16" t="s">
        <v>436</v>
      </c>
    </row>
    <row r="9" spans="2:14" ht="12.75">
      <c r="B9" s="17" t="s">
        <v>435</v>
      </c>
      <c r="C9" s="26" t="s">
        <v>396</v>
      </c>
      <c r="D9" s="48">
        <v>3416</v>
      </c>
      <c r="E9" s="43" t="s">
        <v>396</v>
      </c>
      <c r="F9" s="44">
        <v>6889</v>
      </c>
      <c r="G9" s="43">
        <v>123</v>
      </c>
      <c r="H9" s="16">
        <v>-9.8</v>
      </c>
      <c r="I9" s="21" t="s">
        <v>396</v>
      </c>
      <c r="J9" s="43" t="s">
        <v>396</v>
      </c>
      <c r="K9" s="16" t="s">
        <v>436</v>
      </c>
      <c r="L9" s="21" t="s">
        <v>441</v>
      </c>
      <c r="M9" s="43" t="s">
        <v>441</v>
      </c>
      <c r="N9" s="16" t="s">
        <v>436</v>
      </c>
    </row>
    <row r="10" spans="2:14" ht="12.75">
      <c r="B10" s="17" t="s">
        <v>314</v>
      </c>
      <c r="C10" s="26">
        <v>0</v>
      </c>
      <c r="D10" s="48">
        <v>2</v>
      </c>
      <c r="E10" s="43">
        <v>11.5</v>
      </c>
      <c r="F10" s="44">
        <v>16</v>
      </c>
      <c r="G10" s="43">
        <v>0</v>
      </c>
      <c r="H10" s="16">
        <v>-33.3</v>
      </c>
      <c r="I10" s="21">
        <v>0</v>
      </c>
      <c r="J10" s="43">
        <v>0</v>
      </c>
      <c r="K10" s="16">
        <v>0</v>
      </c>
      <c r="L10" s="21" t="s">
        <v>441</v>
      </c>
      <c r="M10" s="43" t="s">
        <v>441</v>
      </c>
      <c r="N10" s="16" t="s">
        <v>436</v>
      </c>
    </row>
    <row r="11" spans="2:14" ht="12.75">
      <c r="B11" s="17" t="s">
        <v>392</v>
      </c>
      <c r="C11" s="26">
        <v>0</v>
      </c>
      <c r="D11" s="48">
        <v>10</v>
      </c>
      <c r="E11" s="43">
        <v>109.8</v>
      </c>
      <c r="F11" s="44">
        <v>116</v>
      </c>
      <c r="G11" s="43">
        <v>0.1</v>
      </c>
      <c r="H11" s="16">
        <v>-50</v>
      </c>
      <c r="I11" s="21">
        <v>0</v>
      </c>
      <c r="J11" s="43">
        <v>0</v>
      </c>
      <c r="K11" s="16">
        <v>0</v>
      </c>
      <c r="L11" s="21" t="s">
        <v>441</v>
      </c>
      <c r="M11" s="43" t="s">
        <v>441</v>
      </c>
      <c r="N11" s="16" t="s">
        <v>436</v>
      </c>
    </row>
    <row r="12" spans="2:14" ht="12.75">
      <c r="B12" s="17" t="s">
        <v>357</v>
      </c>
      <c r="C12" s="26">
        <v>0</v>
      </c>
      <c r="D12" s="48">
        <v>5</v>
      </c>
      <c r="E12" s="43">
        <v>9.2</v>
      </c>
      <c r="F12" s="44">
        <v>12</v>
      </c>
      <c r="G12" s="43">
        <v>0.9</v>
      </c>
      <c r="H12" s="16">
        <v>9100</v>
      </c>
      <c r="I12" s="21" t="s">
        <v>441</v>
      </c>
      <c r="J12" s="43" t="s">
        <v>441</v>
      </c>
      <c r="K12" s="16" t="s">
        <v>436</v>
      </c>
      <c r="L12" s="21" t="s">
        <v>441</v>
      </c>
      <c r="M12" s="43" t="s">
        <v>441</v>
      </c>
      <c r="N12" s="16" t="s">
        <v>436</v>
      </c>
    </row>
    <row r="13" spans="2:14" ht="12.75">
      <c r="B13" s="17" t="s">
        <v>316</v>
      </c>
      <c r="C13" s="26" t="s">
        <v>396</v>
      </c>
      <c r="D13" s="48" t="s">
        <v>396</v>
      </c>
      <c r="E13" s="43">
        <v>184.2</v>
      </c>
      <c r="F13" s="44">
        <v>357</v>
      </c>
      <c r="G13" s="43">
        <v>5.6</v>
      </c>
      <c r="H13" s="16">
        <v>428.3</v>
      </c>
      <c r="I13" s="21" t="s">
        <v>396</v>
      </c>
      <c r="J13" s="43" t="s">
        <v>396</v>
      </c>
      <c r="K13" s="16" t="s">
        <v>436</v>
      </c>
      <c r="L13" s="21">
        <v>0</v>
      </c>
      <c r="M13" s="43">
        <v>0</v>
      </c>
      <c r="N13" s="16">
        <v>0</v>
      </c>
    </row>
    <row r="14" spans="2:14" ht="12.75">
      <c r="B14" s="17" t="s">
        <v>318</v>
      </c>
      <c r="C14" s="26">
        <v>0</v>
      </c>
      <c r="D14" s="48">
        <v>2392</v>
      </c>
      <c r="E14" s="43" t="s">
        <v>396</v>
      </c>
      <c r="F14" s="44">
        <v>5793</v>
      </c>
      <c r="G14" s="43">
        <v>58</v>
      </c>
      <c r="H14" s="16">
        <v>8.8</v>
      </c>
      <c r="I14" s="21">
        <v>1623</v>
      </c>
      <c r="J14" s="43">
        <v>78.3</v>
      </c>
      <c r="K14" s="16">
        <v>0.3</v>
      </c>
      <c r="L14" s="21" t="s">
        <v>441</v>
      </c>
      <c r="M14" s="43" t="s">
        <v>441</v>
      </c>
      <c r="N14" s="16" t="s">
        <v>436</v>
      </c>
    </row>
    <row r="15" spans="2:14" ht="12.75">
      <c r="B15" s="17" t="s">
        <v>397</v>
      </c>
      <c r="C15" s="26">
        <v>11</v>
      </c>
      <c r="D15" s="48">
        <v>2403</v>
      </c>
      <c r="E15" s="43" t="s">
        <v>396</v>
      </c>
      <c r="F15" s="44">
        <v>11444</v>
      </c>
      <c r="G15" s="43">
        <v>389.4</v>
      </c>
      <c r="H15" s="16">
        <v>-15.5</v>
      </c>
      <c r="I15" s="21" t="s">
        <v>396</v>
      </c>
      <c r="J15" s="43" t="s">
        <v>396</v>
      </c>
      <c r="K15" s="16" t="s">
        <v>436</v>
      </c>
      <c r="L15" s="21" t="s">
        <v>441</v>
      </c>
      <c r="M15" s="43" t="s">
        <v>441</v>
      </c>
      <c r="N15" s="16" t="s">
        <v>436</v>
      </c>
    </row>
    <row r="16" spans="2:14" ht="12.75">
      <c r="B16" s="17" t="s">
        <v>330</v>
      </c>
      <c r="C16" s="26">
        <v>23</v>
      </c>
      <c r="D16" s="48">
        <v>3427</v>
      </c>
      <c r="E16" s="43" t="s">
        <v>396</v>
      </c>
      <c r="F16" s="44">
        <v>0</v>
      </c>
      <c r="G16" s="43">
        <v>0</v>
      </c>
      <c r="H16" s="16">
        <v>0</v>
      </c>
      <c r="I16" s="21" t="s">
        <v>441</v>
      </c>
      <c r="J16" s="43" t="s">
        <v>441</v>
      </c>
      <c r="K16" s="16" t="s">
        <v>436</v>
      </c>
      <c r="L16" s="21" t="s">
        <v>441</v>
      </c>
      <c r="M16" s="43" t="s">
        <v>441</v>
      </c>
      <c r="N16" s="16" t="s">
        <v>436</v>
      </c>
    </row>
    <row r="17" spans="2:14" ht="12.75">
      <c r="B17" s="17" t="s">
        <v>332</v>
      </c>
      <c r="C17" s="26">
        <v>0</v>
      </c>
      <c r="D17" s="48">
        <v>484</v>
      </c>
      <c r="E17" s="43">
        <v>68707.2</v>
      </c>
      <c r="F17" s="44">
        <v>168815</v>
      </c>
      <c r="G17" s="43">
        <v>1320.6</v>
      </c>
      <c r="H17" s="16">
        <v>-15.1</v>
      </c>
      <c r="I17" s="21">
        <v>25452</v>
      </c>
      <c r="J17" s="43">
        <v>1013.1</v>
      </c>
      <c r="K17" s="16">
        <v>23.8</v>
      </c>
      <c r="L17" s="21" t="s">
        <v>396</v>
      </c>
      <c r="M17" s="43" t="s">
        <v>396</v>
      </c>
      <c r="N17" s="16" t="s">
        <v>436</v>
      </c>
    </row>
    <row r="18" spans="2:14" ht="12.75">
      <c r="B18" s="17" t="s">
        <v>342</v>
      </c>
      <c r="C18" s="26">
        <v>0</v>
      </c>
      <c r="D18" s="48">
        <v>39</v>
      </c>
      <c r="E18" s="43">
        <v>3403.5</v>
      </c>
      <c r="F18" s="44">
        <v>542</v>
      </c>
      <c r="G18" s="43">
        <v>45</v>
      </c>
      <c r="H18" s="16">
        <v>25</v>
      </c>
      <c r="I18" s="21" t="s">
        <v>441</v>
      </c>
      <c r="J18" s="43" t="s">
        <v>441</v>
      </c>
      <c r="K18" s="16" t="s">
        <v>436</v>
      </c>
      <c r="L18" s="21" t="s">
        <v>441</v>
      </c>
      <c r="M18" s="43" t="s">
        <v>441</v>
      </c>
      <c r="N18" s="16" t="s">
        <v>436</v>
      </c>
    </row>
    <row r="19" spans="2:14" ht="12.75">
      <c r="B19" s="17" t="s">
        <v>344</v>
      </c>
      <c r="C19" s="26">
        <v>0</v>
      </c>
      <c r="D19" s="48">
        <v>1</v>
      </c>
      <c r="E19" s="43" t="s">
        <v>396</v>
      </c>
      <c r="F19" s="44">
        <v>0</v>
      </c>
      <c r="G19" s="43">
        <v>0</v>
      </c>
      <c r="H19" s="16">
        <v>0</v>
      </c>
      <c r="I19" s="21" t="s">
        <v>441</v>
      </c>
      <c r="J19" s="43" t="s">
        <v>441</v>
      </c>
      <c r="K19" s="16" t="s">
        <v>436</v>
      </c>
      <c r="L19" s="21" t="s">
        <v>441</v>
      </c>
      <c r="M19" s="43" t="s">
        <v>441</v>
      </c>
      <c r="N19" s="16" t="s">
        <v>436</v>
      </c>
    </row>
    <row r="20" spans="2:14" ht="12.75">
      <c r="B20" s="17" t="s">
        <v>380</v>
      </c>
      <c r="C20" s="26">
        <v>0</v>
      </c>
      <c r="D20" s="48">
        <v>27</v>
      </c>
      <c r="E20" s="43">
        <v>319.6</v>
      </c>
      <c r="F20" s="44">
        <v>310</v>
      </c>
      <c r="G20" s="43">
        <v>0.9</v>
      </c>
      <c r="H20" s="16">
        <v>28.6</v>
      </c>
      <c r="I20" s="21">
        <v>0</v>
      </c>
      <c r="J20" s="43">
        <v>0</v>
      </c>
      <c r="K20" s="16">
        <v>0</v>
      </c>
      <c r="L20" s="21" t="s">
        <v>441</v>
      </c>
      <c r="M20" s="43" t="s">
        <v>441</v>
      </c>
      <c r="N20" s="16" t="s">
        <v>436</v>
      </c>
    </row>
    <row r="21" spans="2:15" ht="12.75">
      <c r="B21" s="17" t="s">
        <v>433</v>
      </c>
      <c r="C21" s="26">
        <v>34</v>
      </c>
      <c r="D21" s="48">
        <v>12660</v>
      </c>
      <c r="E21" s="43">
        <v>87562.90000000001</v>
      </c>
      <c r="F21" s="44">
        <v>194983</v>
      </c>
      <c r="G21" s="43">
        <v>1943.9</v>
      </c>
      <c r="H21" s="16" t="s">
        <v>88</v>
      </c>
      <c r="I21" s="21">
        <v>27075</v>
      </c>
      <c r="J21" s="43">
        <v>1091.4</v>
      </c>
      <c r="K21" s="16" t="s">
        <v>88</v>
      </c>
      <c r="L21" s="21">
        <v>0</v>
      </c>
      <c r="M21" s="43">
        <v>0</v>
      </c>
      <c r="N21" s="16" t="s">
        <v>88</v>
      </c>
      <c r="O21" s="977" t="s">
        <v>88</v>
      </c>
    </row>
    <row r="24" spans="1:14" ht="45.75" customHeight="1">
      <c r="B24" s="166" t="s">
        <v>348</v>
      </c>
      <c r="C24" s="229" t="s">
        <v>187</v>
      </c>
      <c r="D24" s="230" t="s">
        <v>88</v>
      </c>
      <c r="E24" s="169" t="s">
        <v>129</v>
      </c>
      <c r="F24" s="177" t="s">
        <v>158</v>
      </c>
      <c r="G24" s="215" t="s">
        <v>88</v>
      </c>
      <c r="H24" s="166" t="s">
        <v>128</v>
      </c>
      <c r="I24" s="177" t="s">
        <v>157</v>
      </c>
      <c r="J24" s="214" t="s">
        <v>88</v>
      </c>
      <c r="K24" s="166" t="s">
        <v>128</v>
      </c>
      <c r="L24" s="232" t="s">
        <v>111</v>
      </c>
      <c r="M24" s="234" t="s">
        <v>88</v>
      </c>
      <c r="N24" s="232" t="s">
        <v>128</v>
      </c>
    </row>
    <row r="25" spans="1:14" ht="26.25" customHeight="1">
      <c r="B25" s="167" t="s">
        <v>348</v>
      </c>
      <c r="C25" s="101" t="s">
        <v>134</v>
      </c>
      <c r="D25" s="101" t="s">
        <v>15</v>
      </c>
      <c r="E25" s="235" t="s">
        <v>88</v>
      </c>
      <c r="F25" s="117" t="s">
        <v>5</v>
      </c>
      <c r="G25" s="117" t="s">
        <v>73</v>
      </c>
      <c r="H25" s="167" t="s">
        <v>88</v>
      </c>
      <c r="I25" s="117" t="s">
        <v>5</v>
      </c>
      <c r="J25" s="117" t="s">
        <v>73</v>
      </c>
      <c r="K25" s="167" t="s">
        <v>88</v>
      </c>
      <c r="L25" s="123" t="s">
        <v>5</v>
      </c>
      <c r="M25" s="123" t="s">
        <v>73</v>
      </c>
      <c r="N25" s="233" t="s">
        <v>88</v>
      </c>
    </row>
    <row r="26" spans="2:14" ht="12.75">
      <c r="B26" s="17" t="s">
        <v>349</v>
      </c>
      <c r="C26" s="26">
        <v>0</v>
      </c>
      <c r="D26" s="48">
        <v>46</v>
      </c>
      <c r="E26" s="43" t="s">
        <v>396</v>
      </c>
      <c r="F26" s="44">
        <v>24871</v>
      </c>
      <c r="G26" s="43">
        <v>529</v>
      </c>
      <c r="H26" s="16">
        <v>-10.3</v>
      </c>
      <c r="I26" s="21">
        <v>612</v>
      </c>
      <c r="J26" s="43">
        <v>255</v>
      </c>
      <c r="K26" s="16">
        <v>-25.7</v>
      </c>
      <c r="L26" s="21">
        <v>527</v>
      </c>
      <c r="M26" s="43">
        <v>206</v>
      </c>
      <c r="N26" s="16">
        <v>-8</v>
      </c>
    </row>
    <row r="27" spans="2:14" ht="12.75">
      <c r="B27" s="17" t="s">
        <v>384</v>
      </c>
      <c r="C27" s="26">
        <v>0</v>
      </c>
      <c r="D27" s="48">
        <v>36</v>
      </c>
      <c r="E27" s="43">
        <v>1999.7</v>
      </c>
      <c r="F27" s="44">
        <v>32488</v>
      </c>
      <c r="G27" s="43">
        <v>178.2</v>
      </c>
      <c r="H27" s="16">
        <v>-4.6</v>
      </c>
      <c r="I27" s="21">
        <v>0</v>
      </c>
      <c r="J27" s="43">
        <v>0</v>
      </c>
      <c r="K27" s="16">
        <v>0</v>
      </c>
      <c r="L27" s="21" t="s">
        <v>441</v>
      </c>
      <c r="M27" s="43" t="s">
        <v>441</v>
      </c>
      <c r="N27" s="16" t="s">
        <v>436</v>
      </c>
    </row>
    <row r="28" spans="2:15" ht="12.75">
      <c r="B28" s="17" t="s">
        <v>433</v>
      </c>
      <c r="C28" s="26">
        <v>0</v>
      </c>
      <c r="D28" s="48">
        <v>82</v>
      </c>
      <c r="E28" s="43">
        <v>1999.7</v>
      </c>
      <c r="F28" s="44">
        <v>57359</v>
      </c>
      <c r="G28" s="43">
        <v>707.2</v>
      </c>
      <c r="H28" s="16" t="s">
        <v>88</v>
      </c>
      <c r="I28" s="21">
        <v>612</v>
      </c>
      <c r="J28" s="43">
        <v>255</v>
      </c>
      <c r="K28" s="16" t="s">
        <v>88</v>
      </c>
      <c r="L28" s="21">
        <v>527</v>
      </c>
      <c r="M28" s="43">
        <v>206</v>
      </c>
      <c r="N28" s="16" t="s">
        <v>88</v>
      </c>
      <c r="O28" s="977" t="s">
        <v>88</v>
      </c>
    </row>
    <row r="30" ht="12.75">
      <c r="B30" t="s">
        <v>351</v>
      </c>
    </row>
  </sheetData>
  <sheetProtection/>
  <mergeCells count="22">
    <mergeCell ref="B1:N1"/>
    <mergeCell ref="B2:N2"/>
    <mergeCell ref="B3:N3"/>
    <mergeCell ref="L5:M5"/>
    <mergeCell ref="B4:G4"/>
    <mergeCell ref="C5:D5"/>
    <mergeCell ref="E5:E6"/>
    <mergeCell ref="I5:J5"/>
    <mergeCell ref="F5:G5"/>
    <mergeCell ref="B5:B6"/>
    <mergeCell ref="H5:H6"/>
    <mergeCell ref="K5:K6"/>
    <mergeCell ref="N5:N6"/>
    <mergeCell ref="L24:M24"/>
    <mergeCell ref="C24:D24"/>
    <mergeCell ref="E24:E25"/>
    <mergeCell ref="I24:J24"/>
    <mergeCell ref="F24:G24"/>
    <mergeCell ref="B24:B25"/>
    <mergeCell ref="H24:H25"/>
    <mergeCell ref="K24:K25"/>
    <mergeCell ref="N24:N25"/>
  </mergeCells>
  <printOptions/>
  <pageMargins left="0.75" right="0.75" top="1" bottom="1" header="0.5" footer="0.5"/>
  <pageSetup fitToHeight="1" fitToWidth="1" horizontalDpi="600" verticalDpi="600" orientation="landscape" paperSize="9" scale="77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13.00390625" style="0" customWidth="1"/>
    <col min="4" max="4" width="12.7109375" style="0" customWidth="1"/>
    <col min="5" max="5" width="16.00390625" style="0" bestFit="1" customWidth="1"/>
    <col min="6" max="6" width="15.140625" style="0" customWidth="1"/>
    <col min="7" max="7" width="13.28125" style="0" customWidth="1"/>
    <col min="9" max="9" width="14.140625" style="0" customWidth="1"/>
  </cols>
  <sheetData>
    <row r="1" spans="2:9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</row>
    <row r="2" spans="2:9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</row>
    <row r="3" spans="2:9" s="3" customFormat="1" ht="15.75" customHeight="1">
      <c r="B3" s="154" t="s">
        <v>636</v>
      </c>
      <c r="C3" s="155"/>
      <c r="D3" s="155"/>
      <c r="E3" s="155"/>
      <c r="F3" s="155"/>
      <c r="G3" s="155"/>
      <c r="H3" s="155"/>
      <c r="I3" s="155"/>
    </row>
    <row r="4" spans="2:5" s="3" customFormat="1" ht="12.75" customHeight="1">
      <c r="B4" s="161" t="s">
        <v>1</v>
      </c>
      <c r="C4" s="162"/>
      <c r="D4" s="162"/>
      <c r="E4" s="162"/>
    </row>
    <row r="5" spans="2:9" s="3" customFormat="1" ht="45.75" customHeight="1">
      <c r="B5" s="166" t="s">
        <v>168</v>
      </c>
      <c r="C5" s="100" t="s">
        <v>187</v>
      </c>
      <c r="D5" s="177" t="s">
        <v>158</v>
      </c>
      <c r="E5" s="215"/>
      <c r="F5" s="177" t="s">
        <v>157</v>
      </c>
      <c r="G5" s="214"/>
      <c r="H5" s="232" t="s">
        <v>111</v>
      </c>
      <c r="I5" s="234"/>
    </row>
    <row r="6" spans="2:9" s="3" customFormat="1" ht="29.25" customHeight="1">
      <c r="B6" s="167"/>
      <c r="C6" s="101" t="s">
        <v>148</v>
      </c>
      <c r="D6" s="117" t="s">
        <v>5</v>
      </c>
      <c r="E6" s="117" t="s">
        <v>73</v>
      </c>
      <c r="F6" s="117" t="s">
        <v>5</v>
      </c>
      <c r="G6" s="117" t="s">
        <v>73</v>
      </c>
      <c r="H6" s="123" t="s">
        <v>5</v>
      </c>
      <c r="I6" s="123" t="s">
        <v>73</v>
      </c>
    </row>
    <row r="7" spans="2:9" ht="12.75">
      <c r="B7" s="17" t="s">
        <v>302</v>
      </c>
      <c r="C7" s="20">
        <v>0</v>
      </c>
      <c r="D7" s="47">
        <v>1437</v>
      </c>
      <c r="E7" s="45">
        <v>0.7</v>
      </c>
      <c r="F7" s="22">
        <v>0</v>
      </c>
      <c r="G7" s="45">
        <v>0</v>
      </c>
      <c r="H7" s="22">
        <v>4</v>
      </c>
      <c r="I7" s="45">
        <v>0</v>
      </c>
    </row>
    <row r="8" spans="2:9" ht="12.75">
      <c r="B8" s="17" t="s">
        <v>388</v>
      </c>
      <c r="C8" s="20">
        <v>0</v>
      </c>
      <c r="D8" s="47">
        <v>0</v>
      </c>
      <c r="E8" s="45">
        <v>0</v>
      </c>
      <c r="F8" s="22">
        <v>0</v>
      </c>
      <c r="G8" s="45">
        <v>0</v>
      </c>
      <c r="H8" s="22" t="s">
        <v>441</v>
      </c>
      <c r="I8" s="45" t="s">
        <v>441</v>
      </c>
    </row>
    <row r="9" spans="2:9" ht="12.75">
      <c r="B9" s="17" t="s">
        <v>435</v>
      </c>
      <c r="C9" s="20">
        <v>0</v>
      </c>
      <c r="D9" s="47">
        <v>14020</v>
      </c>
      <c r="E9" s="45">
        <v>259.4</v>
      </c>
      <c r="F9" s="22">
        <v>0</v>
      </c>
      <c r="G9" s="45">
        <v>0</v>
      </c>
      <c r="H9" s="22" t="s">
        <v>441</v>
      </c>
      <c r="I9" s="45" t="s">
        <v>441</v>
      </c>
    </row>
    <row r="10" spans="2:9" ht="12.75">
      <c r="B10" s="17" t="s">
        <v>314</v>
      </c>
      <c r="C10" s="20">
        <v>0</v>
      </c>
      <c r="D10" s="47">
        <v>38</v>
      </c>
      <c r="E10" s="45">
        <v>0</v>
      </c>
      <c r="F10" s="22">
        <v>0</v>
      </c>
      <c r="G10" s="45">
        <v>0</v>
      </c>
      <c r="H10" s="22" t="s">
        <v>441</v>
      </c>
      <c r="I10" s="45" t="s">
        <v>441</v>
      </c>
    </row>
    <row r="11" spans="2:9" ht="12.75">
      <c r="B11" s="17" t="s">
        <v>392</v>
      </c>
      <c r="C11" s="20">
        <v>0</v>
      </c>
      <c r="D11" s="47">
        <v>254</v>
      </c>
      <c r="E11" s="45">
        <v>0.3</v>
      </c>
      <c r="F11" s="22">
        <v>0</v>
      </c>
      <c r="G11" s="45">
        <v>0</v>
      </c>
      <c r="H11" s="22" t="s">
        <v>441</v>
      </c>
      <c r="I11" s="45" t="s">
        <v>441</v>
      </c>
    </row>
    <row r="12" spans="2:9" ht="12.75">
      <c r="B12" s="17" t="s">
        <v>357</v>
      </c>
      <c r="C12" s="20">
        <v>0</v>
      </c>
      <c r="D12" s="47">
        <v>20</v>
      </c>
      <c r="E12" s="45">
        <v>0.9</v>
      </c>
      <c r="F12" s="22" t="s">
        <v>441</v>
      </c>
      <c r="G12" s="45" t="s">
        <v>441</v>
      </c>
      <c r="H12" s="22" t="s">
        <v>441</v>
      </c>
      <c r="I12" s="45" t="s">
        <v>441</v>
      </c>
    </row>
    <row r="13" spans="2:9" ht="12.75">
      <c r="B13" s="17" t="s">
        <v>316</v>
      </c>
      <c r="C13" s="20">
        <v>0</v>
      </c>
      <c r="D13" s="47">
        <v>569</v>
      </c>
      <c r="E13" s="45">
        <v>6.7</v>
      </c>
      <c r="F13" s="22">
        <v>0</v>
      </c>
      <c r="G13" s="45">
        <v>0</v>
      </c>
      <c r="H13" s="22">
        <v>0</v>
      </c>
      <c r="I13" s="45">
        <v>0</v>
      </c>
    </row>
    <row r="14" spans="2:9" ht="12.75">
      <c r="B14" s="17" t="s">
        <v>318</v>
      </c>
      <c r="C14" s="20">
        <v>0</v>
      </c>
      <c r="D14" s="47">
        <v>11492</v>
      </c>
      <c r="E14" s="45">
        <v>111.3</v>
      </c>
      <c r="F14" s="22">
        <v>3295</v>
      </c>
      <c r="G14" s="45">
        <v>156.4</v>
      </c>
      <c r="H14" s="22" t="s">
        <v>441</v>
      </c>
      <c r="I14" s="45" t="s">
        <v>441</v>
      </c>
    </row>
    <row r="15" spans="2:9" ht="12.75">
      <c r="B15" s="17" t="s">
        <v>397</v>
      </c>
      <c r="C15" s="20">
        <v>12</v>
      </c>
      <c r="D15" s="47">
        <v>23163</v>
      </c>
      <c r="E15" s="45">
        <v>850.3</v>
      </c>
      <c r="F15" s="22">
        <v>0</v>
      </c>
      <c r="G15" s="45">
        <v>0</v>
      </c>
      <c r="H15" s="22" t="s">
        <v>441</v>
      </c>
      <c r="I15" s="45" t="s">
        <v>441</v>
      </c>
    </row>
    <row r="16" spans="2:9" ht="12.75">
      <c r="B16" s="17" t="s">
        <v>330</v>
      </c>
      <c r="C16" s="20">
        <v>48</v>
      </c>
      <c r="D16" s="47">
        <v>0</v>
      </c>
      <c r="E16" s="45">
        <v>0</v>
      </c>
      <c r="F16" s="22" t="s">
        <v>441</v>
      </c>
      <c r="G16" s="45" t="s">
        <v>441</v>
      </c>
      <c r="H16" s="22" t="s">
        <v>441</v>
      </c>
      <c r="I16" s="45" t="s">
        <v>441</v>
      </c>
    </row>
    <row r="17" spans="2:9" ht="12.75">
      <c r="B17" s="17" t="s">
        <v>332</v>
      </c>
      <c r="C17" s="20">
        <v>1</v>
      </c>
      <c r="D17" s="47">
        <v>336058</v>
      </c>
      <c r="E17" s="45">
        <v>2875.2</v>
      </c>
      <c r="F17" s="22">
        <v>48477</v>
      </c>
      <c r="G17" s="45">
        <v>1831.4</v>
      </c>
      <c r="H17" s="22">
        <v>0</v>
      </c>
      <c r="I17" s="45">
        <v>0</v>
      </c>
    </row>
    <row r="18" spans="2:9" ht="12.75">
      <c r="B18" s="17" t="s">
        <v>342</v>
      </c>
      <c r="C18" s="20">
        <v>0</v>
      </c>
      <c r="D18" s="47">
        <v>981</v>
      </c>
      <c r="E18" s="45">
        <v>81</v>
      </c>
      <c r="F18" s="22" t="s">
        <v>441</v>
      </c>
      <c r="G18" s="45" t="s">
        <v>441</v>
      </c>
      <c r="H18" s="22" t="s">
        <v>441</v>
      </c>
      <c r="I18" s="45" t="s">
        <v>441</v>
      </c>
    </row>
    <row r="19" spans="2:9" ht="12.75">
      <c r="B19" s="17" t="s">
        <v>344</v>
      </c>
      <c r="C19" s="20">
        <v>0</v>
      </c>
      <c r="D19" s="47">
        <v>0</v>
      </c>
      <c r="E19" s="45">
        <v>0</v>
      </c>
      <c r="F19" s="22" t="s">
        <v>441</v>
      </c>
      <c r="G19" s="45" t="s">
        <v>441</v>
      </c>
      <c r="H19" s="22" t="s">
        <v>441</v>
      </c>
      <c r="I19" s="45" t="s">
        <v>441</v>
      </c>
    </row>
    <row r="20" spans="2:9" ht="12.75">
      <c r="B20" s="17" t="s">
        <v>380</v>
      </c>
      <c r="C20" s="20">
        <v>0</v>
      </c>
      <c r="D20" s="47">
        <v>643</v>
      </c>
      <c r="E20" s="45">
        <v>1.6</v>
      </c>
      <c r="F20" s="22">
        <v>0</v>
      </c>
      <c r="G20" s="45">
        <v>0</v>
      </c>
      <c r="H20" s="22" t="s">
        <v>441</v>
      </c>
      <c r="I20" s="45" t="s">
        <v>441</v>
      </c>
    </row>
    <row r="21" spans="2:9" ht="12.75">
      <c r="B21" s="17" t="s">
        <v>433</v>
      </c>
      <c r="C21" s="20">
        <v>61</v>
      </c>
      <c r="D21" s="47">
        <v>388675</v>
      </c>
      <c r="E21" s="45">
        <v>4187.4</v>
      </c>
      <c r="F21" s="22">
        <v>51772</v>
      </c>
      <c r="G21" s="45">
        <v>1987.8000000000002</v>
      </c>
      <c r="H21" s="22">
        <v>4</v>
      </c>
      <c r="I21" s="45">
        <v>0</v>
      </c>
    </row>
    <row r="24" spans="1:9" ht="45.75" customHeight="1">
      <c r="B24" s="166" t="s">
        <v>348</v>
      </c>
      <c r="C24" s="100" t="s">
        <v>187</v>
      </c>
      <c r="D24" s="177" t="s">
        <v>158</v>
      </c>
      <c r="E24" s="215" t="s">
        <v>88</v>
      </c>
      <c r="F24" s="177" t="s">
        <v>157</v>
      </c>
      <c r="G24" s="214" t="s">
        <v>88</v>
      </c>
      <c r="H24" s="232" t="s">
        <v>111</v>
      </c>
      <c r="I24" s="234" t="s">
        <v>88</v>
      </c>
    </row>
    <row r="25" spans="1:9" ht="29.25" customHeight="1">
      <c r="B25" s="167" t="s">
        <v>348</v>
      </c>
      <c r="C25" s="101" t="s">
        <v>148</v>
      </c>
      <c r="D25" s="117" t="s">
        <v>5</v>
      </c>
      <c r="E25" s="117" t="s">
        <v>73</v>
      </c>
      <c r="F25" s="117" t="s">
        <v>5</v>
      </c>
      <c r="G25" s="117" t="s">
        <v>73</v>
      </c>
      <c r="H25" s="123" t="s">
        <v>5</v>
      </c>
      <c r="I25" s="123" t="s">
        <v>73</v>
      </c>
    </row>
    <row r="26" spans="2:9" ht="12.75">
      <c r="B26" s="17" t="s">
        <v>349</v>
      </c>
      <c r="C26" s="20">
        <v>0</v>
      </c>
      <c r="D26" s="47">
        <v>50304</v>
      </c>
      <c r="E26" s="45">
        <v>1119</v>
      </c>
      <c r="F26" s="22">
        <v>1324</v>
      </c>
      <c r="G26" s="45">
        <v>598</v>
      </c>
      <c r="H26" s="22">
        <v>1093</v>
      </c>
      <c r="I26" s="45">
        <v>430</v>
      </c>
    </row>
    <row r="27" spans="2:9" ht="12.75">
      <c r="B27" s="17" t="s">
        <v>384</v>
      </c>
      <c r="C27" s="20">
        <v>0</v>
      </c>
      <c r="D27" s="47">
        <v>66182</v>
      </c>
      <c r="E27" s="45">
        <v>364.9</v>
      </c>
      <c r="F27" s="22">
        <v>0</v>
      </c>
      <c r="G27" s="45">
        <v>0</v>
      </c>
      <c r="H27" s="22" t="s">
        <v>441</v>
      </c>
      <c r="I27" s="45" t="s">
        <v>441</v>
      </c>
    </row>
    <row r="28" spans="2:9" ht="12.75">
      <c r="B28" s="17" t="s">
        <v>433</v>
      </c>
      <c r="C28" s="20">
        <v>0</v>
      </c>
      <c r="D28" s="47">
        <v>116486</v>
      </c>
      <c r="E28" s="45">
        <v>1483.9</v>
      </c>
      <c r="F28" s="22">
        <v>1324</v>
      </c>
      <c r="G28" s="45">
        <v>598</v>
      </c>
      <c r="H28" s="22">
        <v>1093</v>
      </c>
      <c r="I28" s="45">
        <v>430</v>
      </c>
    </row>
    <row r="30" ht="12.75">
      <c r="B30" t="s">
        <v>351</v>
      </c>
    </row>
  </sheetData>
  <sheetProtection/>
  <mergeCells count="12">
    <mergeCell ref="H5:I5"/>
    <mergeCell ref="F5:G5"/>
    <mergeCell ref="D5:E5"/>
    <mergeCell ref="B4:E4"/>
    <mergeCell ref="B1:I1"/>
    <mergeCell ref="B2:I2"/>
    <mergeCell ref="B3:I3"/>
    <mergeCell ref="B5:B6"/>
    <mergeCell ref="H24:I24"/>
    <mergeCell ref="F24:G24"/>
    <mergeCell ref="D24:E24"/>
    <mergeCell ref="B24:B2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6.7109375" style="0" customWidth="1"/>
    <col min="2" max="3" width="18.28125" style="0" customWidth="1"/>
    <col min="4" max="4" width="7.8515625" style="0" bestFit="1" customWidth="1"/>
    <col min="5" max="5" width="18.421875" style="0" bestFit="1" customWidth="1"/>
    <col min="6" max="6" width="7.8515625" style="0" bestFit="1" customWidth="1"/>
    <col min="7" max="7" width="18.421875" style="0" bestFit="1" customWidth="1"/>
    <col min="8" max="8" width="13.421875" style="0" customWidth="1"/>
    <col min="9" max="9" width="8.00390625" style="0" customWidth="1"/>
    <col min="10" max="10" width="13.140625" style="0" bestFit="1" customWidth="1"/>
    <col min="11" max="11" width="14.7109375" style="0" customWidth="1"/>
    <col min="12" max="12" width="9.140625" style="0" customWidth="1"/>
  </cols>
  <sheetData>
    <row r="1" spans="2:12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s="3" customFormat="1" ht="15.75" customHeight="1">
      <c r="B3" s="154" t="s">
        <v>637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9" s="3" customFormat="1" ht="15.75">
      <c r="B4" s="4"/>
      <c r="C4" s="4"/>
      <c r="D4" s="4"/>
      <c r="E4" s="4"/>
      <c r="F4" s="4"/>
      <c r="G4" s="4"/>
      <c r="H4" s="4"/>
      <c r="I4" s="86"/>
    </row>
    <row r="5" spans="2:12" s="3" customFormat="1" ht="45.75" customHeight="1">
      <c r="B5" s="166" t="s">
        <v>168</v>
      </c>
      <c r="C5" s="166" t="s">
        <v>3</v>
      </c>
      <c r="D5" s="232" t="s">
        <v>158</v>
      </c>
      <c r="E5" s="234"/>
      <c r="F5" s="232" t="s">
        <v>128</v>
      </c>
      <c r="G5" s="232" t="s">
        <v>157</v>
      </c>
      <c r="H5" s="234"/>
      <c r="I5" s="232" t="s">
        <v>128</v>
      </c>
      <c r="J5" s="232" t="s">
        <v>112</v>
      </c>
      <c r="K5" s="234"/>
      <c r="L5" s="232" t="s">
        <v>128</v>
      </c>
    </row>
    <row r="6" spans="2:12" s="3" customFormat="1" ht="14.25">
      <c r="B6" s="167"/>
      <c r="C6" s="167"/>
      <c r="D6" s="124" t="s">
        <v>5</v>
      </c>
      <c r="E6" s="124" t="s">
        <v>73</v>
      </c>
      <c r="F6" s="233"/>
      <c r="G6" s="124" t="s">
        <v>5</v>
      </c>
      <c r="H6" s="124" t="s">
        <v>73</v>
      </c>
      <c r="I6" s="233"/>
      <c r="J6" s="124" t="s">
        <v>5</v>
      </c>
      <c r="K6" s="124" t="s">
        <v>73</v>
      </c>
      <c r="L6" s="233"/>
    </row>
    <row r="7" spans="2:12" ht="12.75">
      <c r="B7" s="17" t="s">
        <v>302</v>
      </c>
      <c r="C7" s="26">
        <v>21</v>
      </c>
      <c r="D7" s="18">
        <v>4476</v>
      </c>
      <c r="E7" s="27">
        <v>34.7</v>
      </c>
      <c r="F7" s="16">
        <v>-21.64</v>
      </c>
      <c r="G7" s="27">
        <v>8</v>
      </c>
      <c r="H7" s="27">
        <v>6.4</v>
      </c>
      <c r="I7" s="16">
        <v>-59.4</v>
      </c>
      <c r="J7" s="27">
        <v>428</v>
      </c>
      <c r="K7" s="18">
        <v>24.7</v>
      </c>
      <c r="L7" s="16">
        <v>106.3</v>
      </c>
    </row>
    <row r="8" spans="2:12" ht="12.75">
      <c r="B8" s="17" t="s">
        <v>388</v>
      </c>
      <c r="C8" s="26">
        <v>21</v>
      </c>
      <c r="D8" s="18">
        <v>1954</v>
      </c>
      <c r="E8" s="27">
        <v>6968.3</v>
      </c>
      <c r="F8" s="16">
        <v>-22.67</v>
      </c>
      <c r="G8" s="27">
        <v>54056</v>
      </c>
      <c r="H8" s="27">
        <v>444283.3</v>
      </c>
      <c r="I8" s="16">
        <v>-10.4</v>
      </c>
      <c r="J8" s="27" t="s">
        <v>441</v>
      </c>
      <c r="K8" s="18" t="s">
        <v>441</v>
      </c>
      <c r="L8" s="16" t="s">
        <v>436</v>
      </c>
    </row>
    <row r="9" spans="2:12" ht="12.75">
      <c r="B9" s="17" t="s">
        <v>435</v>
      </c>
      <c r="C9" s="26">
        <v>21</v>
      </c>
      <c r="D9" s="18">
        <v>27942</v>
      </c>
      <c r="E9" s="27">
        <v>1745.2</v>
      </c>
      <c r="F9" s="16">
        <v>4.21</v>
      </c>
      <c r="G9" s="27" t="s">
        <v>396</v>
      </c>
      <c r="H9" s="27" t="s">
        <v>396</v>
      </c>
      <c r="I9" s="16" t="s">
        <v>436</v>
      </c>
      <c r="J9" s="27" t="s">
        <v>441</v>
      </c>
      <c r="K9" s="18" t="s">
        <v>441</v>
      </c>
      <c r="L9" s="16" t="s">
        <v>436</v>
      </c>
    </row>
    <row r="10" spans="2:12" ht="12.75">
      <c r="B10" s="17" t="s">
        <v>314</v>
      </c>
      <c r="C10" s="26">
        <v>21</v>
      </c>
      <c r="D10" s="18">
        <v>4748</v>
      </c>
      <c r="E10" s="27">
        <v>15.2</v>
      </c>
      <c r="F10" s="16">
        <v>16.92</v>
      </c>
      <c r="G10" s="27">
        <v>0</v>
      </c>
      <c r="H10" s="27">
        <v>0</v>
      </c>
      <c r="I10" s="16">
        <v>0</v>
      </c>
      <c r="J10" s="27" t="s">
        <v>441</v>
      </c>
      <c r="K10" s="18" t="s">
        <v>441</v>
      </c>
      <c r="L10" s="16" t="s">
        <v>436</v>
      </c>
    </row>
    <row r="11" spans="2:12" ht="12.75">
      <c r="B11" s="17" t="s">
        <v>392</v>
      </c>
      <c r="C11" s="26">
        <v>21</v>
      </c>
      <c r="D11" s="18">
        <v>9</v>
      </c>
      <c r="E11" s="27">
        <v>0.1</v>
      </c>
      <c r="F11" s="16">
        <v>0</v>
      </c>
      <c r="G11" s="27">
        <v>0</v>
      </c>
      <c r="H11" s="27">
        <v>0</v>
      </c>
      <c r="I11" s="16">
        <v>0</v>
      </c>
      <c r="J11" s="27" t="s">
        <v>441</v>
      </c>
      <c r="K11" s="18" t="s">
        <v>441</v>
      </c>
      <c r="L11" s="16" t="s">
        <v>436</v>
      </c>
    </row>
    <row r="12" spans="2:12" ht="12.75">
      <c r="B12" s="17" t="s">
        <v>357</v>
      </c>
      <c r="C12" s="26">
        <v>21</v>
      </c>
      <c r="D12" s="18">
        <v>27</v>
      </c>
      <c r="E12" s="27">
        <v>7.3</v>
      </c>
      <c r="F12" s="16">
        <v>546.9</v>
      </c>
      <c r="G12" s="27" t="s">
        <v>441</v>
      </c>
      <c r="H12" s="27" t="s">
        <v>441</v>
      </c>
      <c r="I12" s="16" t="s">
        <v>436</v>
      </c>
      <c r="J12" s="27" t="s">
        <v>441</v>
      </c>
      <c r="K12" s="18" t="s">
        <v>441</v>
      </c>
      <c r="L12" s="16" t="s">
        <v>436</v>
      </c>
    </row>
    <row r="13" spans="2:12" ht="12.75">
      <c r="B13" s="17" t="s">
        <v>316</v>
      </c>
      <c r="C13" s="26">
        <v>20</v>
      </c>
      <c r="D13" s="18">
        <v>16</v>
      </c>
      <c r="E13" s="27">
        <v>0.1</v>
      </c>
      <c r="F13" s="16">
        <v>-73.68</v>
      </c>
      <c r="G13" s="27">
        <v>0</v>
      </c>
      <c r="H13" s="27">
        <v>0</v>
      </c>
      <c r="I13" s="16">
        <v>0</v>
      </c>
      <c r="J13" s="27" t="s">
        <v>396</v>
      </c>
      <c r="K13" s="18" t="s">
        <v>396</v>
      </c>
      <c r="L13" s="16" t="s">
        <v>436</v>
      </c>
    </row>
    <row r="14" spans="2:12" ht="12.75">
      <c r="B14" s="17" t="s">
        <v>318</v>
      </c>
      <c r="C14" s="26">
        <v>21</v>
      </c>
      <c r="D14" s="18">
        <v>19519</v>
      </c>
      <c r="E14" s="27">
        <v>1003</v>
      </c>
      <c r="F14" s="16">
        <v>2.92</v>
      </c>
      <c r="G14" s="27">
        <v>1156</v>
      </c>
      <c r="H14" s="27">
        <v>51.5</v>
      </c>
      <c r="I14" s="16">
        <v>17.6</v>
      </c>
      <c r="J14" s="27" t="s">
        <v>441</v>
      </c>
      <c r="K14" s="18" t="s">
        <v>441</v>
      </c>
      <c r="L14" s="16" t="s">
        <v>436</v>
      </c>
    </row>
    <row r="15" spans="2:12" ht="12.75">
      <c r="B15" s="17" t="s">
        <v>397</v>
      </c>
      <c r="C15" s="26">
        <v>21</v>
      </c>
      <c r="D15" s="18">
        <v>638195</v>
      </c>
      <c r="E15" s="27">
        <v>23432.6</v>
      </c>
      <c r="F15" s="16">
        <v>-1.67</v>
      </c>
      <c r="G15" s="27">
        <v>605264</v>
      </c>
      <c r="H15" s="27">
        <v>27498.8</v>
      </c>
      <c r="I15" s="16">
        <v>34.8</v>
      </c>
      <c r="J15" s="27" t="s">
        <v>396</v>
      </c>
      <c r="K15" s="18" t="s">
        <v>396</v>
      </c>
      <c r="L15" s="16" t="s">
        <v>436</v>
      </c>
    </row>
    <row r="16" spans="2:12" ht="12.75">
      <c r="B16" s="17" t="s">
        <v>330</v>
      </c>
      <c r="C16" s="26">
        <v>21</v>
      </c>
      <c r="D16" s="18">
        <v>533</v>
      </c>
      <c r="E16" s="27">
        <v>12</v>
      </c>
      <c r="F16" s="16">
        <v>-29.14</v>
      </c>
      <c r="G16" s="27" t="s">
        <v>441</v>
      </c>
      <c r="H16" s="27" t="s">
        <v>441</v>
      </c>
      <c r="I16" s="16" t="s">
        <v>436</v>
      </c>
      <c r="J16" s="27" t="s">
        <v>441</v>
      </c>
      <c r="K16" s="18" t="s">
        <v>441</v>
      </c>
      <c r="L16" s="16" t="s">
        <v>436</v>
      </c>
    </row>
    <row r="17" spans="2:12" ht="12.75">
      <c r="B17" s="17" t="s">
        <v>366</v>
      </c>
      <c r="C17" s="26">
        <v>21</v>
      </c>
      <c r="D17" s="18">
        <v>1198</v>
      </c>
      <c r="E17" s="27">
        <v>13.2</v>
      </c>
      <c r="F17" s="16">
        <v>12.35</v>
      </c>
      <c r="G17" s="27" t="s">
        <v>396</v>
      </c>
      <c r="H17" s="27" t="s">
        <v>396</v>
      </c>
      <c r="I17" s="16" t="s">
        <v>436</v>
      </c>
      <c r="J17" s="27" t="s">
        <v>441</v>
      </c>
      <c r="K17" s="18" t="s">
        <v>441</v>
      </c>
      <c r="L17" s="16" t="s">
        <v>436</v>
      </c>
    </row>
    <row r="18" spans="2:12" ht="12.75">
      <c r="B18" s="17" t="s">
        <v>332</v>
      </c>
      <c r="C18" s="26">
        <v>21</v>
      </c>
      <c r="D18" s="18">
        <v>25308</v>
      </c>
      <c r="E18" s="27">
        <v>11028.8</v>
      </c>
      <c r="F18" s="16">
        <v>530.79</v>
      </c>
      <c r="G18" s="27">
        <v>784</v>
      </c>
      <c r="H18" s="27">
        <v>817.8</v>
      </c>
      <c r="I18" s="16">
        <v>8.4</v>
      </c>
      <c r="J18" s="27">
        <v>27574</v>
      </c>
      <c r="K18" s="18">
        <v>47284.7</v>
      </c>
      <c r="L18" s="16">
        <v>28</v>
      </c>
    </row>
    <row r="19" spans="2:12" ht="12.75">
      <c r="B19" s="17" t="s">
        <v>342</v>
      </c>
      <c r="C19" s="26">
        <v>21</v>
      </c>
      <c r="D19" s="18">
        <v>542</v>
      </c>
      <c r="E19" s="27">
        <v>16.8</v>
      </c>
      <c r="F19" s="16">
        <v>-49.15</v>
      </c>
      <c r="G19" s="27" t="s">
        <v>441</v>
      </c>
      <c r="H19" s="27" t="s">
        <v>441</v>
      </c>
      <c r="I19" s="16" t="s">
        <v>436</v>
      </c>
      <c r="J19" s="27" t="s">
        <v>441</v>
      </c>
      <c r="K19" s="18" t="s">
        <v>441</v>
      </c>
      <c r="L19" s="16" t="s">
        <v>436</v>
      </c>
    </row>
    <row r="20" spans="2:12" ht="12.75">
      <c r="B20" s="17" t="s">
        <v>344</v>
      </c>
      <c r="C20" s="26">
        <v>21</v>
      </c>
      <c r="D20" s="18">
        <v>863</v>
      </c>
      <c r="E20" s="27">
        <v>17.4</v>
      </c>
      <c r="F20" s="16">
        <v>-5.99</v>
      </c>
      <c r="G20" s="27" t="s">
        <v>441</v>
      </c>
      <c r="H20" s="27" t="s">
        <v>441</v>
      </c>
      <c r="I20" s="16" t="s">
        <v>436</v>
      </c>
      <c r="J20" s="27" t="s">
        <v>441</v>
      </c>
      <c r="K20" s="18" t="s">
        <v>441</v>
      </c>
      <c r="L20" s="16" t="s">
        <v>436</v>
      </c>
    </row>
    <row r="21" spans="2:12" ht="12.75">
      <c r="B21" s="17" t="s">
        <v>380</v>
      </c>
      <c r="C21" s="26">
        <v>21</v>
      </c>
      <c r="D21" s="18">
        <v>12382</v>
      </c>
      <c r="E21" s="27">
        <v>104.8</v>
      </c>
      <c r="F21" s="16">
        <v>4.83</v>
      </c>
      <c r="G21" s="27">
        <v>1</v>
      </c>
      <c r="H21" s="27">
        <v>0.5</v>
      </c>
      <c r="I21" s="16">
        <v>-9.6</v>
      </c>
      <c r="J21" s="27" t="s">
        <v>441</v>
      </c>
      <c r="K21" s="18" t="s">
        <v>441</v>
      </c>
      <c r="L21" s="16" t="s">
        <v>436</v>
      </c>
    </row>
    <row r="22" spans="2:12" ht="12.75">
      <c r="B22" s="17" t="s">
        <v>346</v>
      </c>
      <c r="C22" s="26">
        <v>21</v>
      </c>
      <c r="D22" s="18">
        <v>49</v>
      </c>
      <c r="E22" s="27">
        <v>1.7</v>
      </c>
      <c r="F22" s="16">
        <v>-26.09</v>
      </c>
      <c r="G22" s="27">
        <v>0</v>
      </c>
      <c r="H22" s="27">
        <v>0</v>
      </c>
      <c r="I22" s="16">
        <v>0</v>
      </c>
      <c r="J22" s="27" t="s">
        <v>441</v>
      </c>
      <c r="K22" s="18" t="s">
        <v>441</v>
      </c>
      <c r="L22" s="16" t="s">
        <v>436</v>
      </c>
    </row>
    <row r="23" spans="2:12" ht="12.75">
      <c r="B23" s="17" t="s">
        <v>433</v>
      </c>
      <c r="C23" s="26" t="s">
        <v>88</v>
      </c>
      <c r="D23" s="18">
        <v>737761</v>
      </c>
      <c r="E23" s="27">
        <v>44401.2</v>
      </c>
      <c r="F23" s="16" t="s">
        <v>88</v>
      </c>
      <c r="G23" s="27">
        <v>661269</v>
      </c>
      <c r="H23" s="27">
        <v>472658.3</v>
      </c>
      <c r="I23" s="16"/>
      <c r="J23" s="27">
        <v>28002</v>
      </c>
      <c r="K23" s="18">
        <v>47309.399999999994</v>
      </c>
      <c r="L23" s="16" t="s">
        <v>88</v>
      </c>
    </row>
    <row r="26" spans="1:12" ht="45.75" customHeight="1">
      <c r="B26" s="166" t="s">
        <v>348</v>
      </c>
      <c r="C26" s="166" t="s">
        <v>3</v>
      </c>
      <c r="D26" s="232" t="s">
        <v>158</v>
      </c>
      <c r="E26" s="234" t="s">
        <v>88</v>
      </c>
      <c r="F26" s="232" t="s">
        <v>128</v>
      </c>
      <c r="G26" s="232" t="s">
        <v>157</v>
      </c>
      <c r="H26" s="234" t="s">
        <v>88</v>
      </c>
      <c r="I26" s="232" t="s">
        <v>128</v>
      </c>
      <c r="J26" s="232" t="s">
        <v>112</v>
      </c>
      <c r="K26" s="234" t="s">
        <v>88</v>
      </c>
      <c r="L26" s="232" t="s">
        <v>128</v>
      </c>
    </row>
    <row r="27" spans="1:12" ht="14.25" customHeight="1">
      <c r="B27" s="167" t="s">
        <v>348</v>
      </c>
      <c r="C27" s="167" t="s">
        <v>88</v>
      </c>
      <c r="D27" s="124" t="s">
        <v>5</v>
      </c>
      <c r="E27" s="124" t="s">
        <v>73</v>
      </c>
      <c r="F27" s="233" t="s">
        <v>88</v>
      </c>
      <c r="G27" s="124" t="s">
        <v>5</v>
      </c>
      <c r="H27" s="124" t="s">
        <v>73</v>
      </c>
      <c r="I27" s="233" t="s">
        <v>88</v>
      </c>
      <c r="J27" s="124" t="s">
        <v>5</v>
      </c>
      <c r="K27" s="124" t="s">
        <v>73</v>
      </c>
      <c r="L27" s="233" t="s">
        <v>88</v>
      </c>
    </row>
    <row r="28" spans="2:12" ht="12.75">
      <c r="B28" s="17" t="s">
        <v>349</v>
      </c>
      <c r="C28" s="26">
        <v>21</v>
      </c>
      <c r="D28" s="18">
        <v>23921</v>
      </c>
      <c r="E28" s="27">
        <v>1175.4</v>
      </c>
      <c r="F28" s="16">
        <v>-6.56</v>
      </c>
      <c r="G28" s="27">
        <v>5461</v>
      </c>
      <c r="H28" s="27">
        <v>3907</v>
      </c>
      <c r="I28" s="16">
        <v>3.1</v>
      </c>
      <c r="J28" s="27">
        <v>12023</v>
      </c>
      <c r="K28" s="18">
        <v>39184</v>
      </c>
      <c r="L28" s="16">
        <v>-12.3</v>
      </c>
    </row>
    <row r="29" spans="2:12" ht="12.75">
      <c r="B29" s="17" t="s">
        <v>384</v>
      </c>
      <c r="C29" s="26">
        <v>20</v>
      </c>
      <c r="D29" s="18">
        <v>1185676</v>
      </c>
      <c r="E29" s="27">
        <v>17420.4</v>
      </c>
      <c r="F29" s="16">
        <v>-26.46</v>
      </c>
      <c r="G29" s="27">
        <v>518</v>
      </c>
      <c r="H29" s="27">
        <v>2848</v>
      </c>
      <c r="I29" s="16">
        <v>-32.5</v>
      </c>
      <c r="J29" s="27" t="s">
        <v>441</v>
      </c>
      <c r="K29" s="18" t="s">
        <v>441</v>
      </c>
      <c r="L29" s="16" t="s">
        <v>436</v>
      </c>
    </row>
    <row r="30" spans="2:12" ht="12.75">
      <c r="B30" s="17" t="s">
        <v>433</v>
      </c>
      <c r="C30" s="26" t="s">
        <v>88</v>
      </c>
      <c r="D30" s="18">
        <v>1209597</v>
      </c>
      <c r="E30" s="27">
        <v>18595.9</v>
      </c>
      <c r="F30" s="16" t="s">
        <v>88</v>
      </c>
      <c r="G30" s="27">
        <v>5979</v>
      </c>
      <c r="H30" s="27">
        <v>6755</v>
      </c>
      <c r="I30" s="16"/>
      <c r="J30" s="27">
        <v>12023</v>
      </c>
      <c r="K30" s="18">
        <v>39184</v>
      </c>
      <c r="L30" s="16" t="s">
        <v>88</v>
      </c>
    </row>
    <row r="32" ht="12.75">
      <c r="B32" t="s">
        <v>351</v>
      </c>
    </row>
  </sheetData>
  <sheetProtection/>
  <mergeCells count="19">
    <mergeCell ref="L5:L6"/>
    <mergeCell ref="D5:E5"/>
    <mergeCell ref="G5:H5"/>
    <mergeCell ref="J5:K5"/>
    <mergeCell ref="B1:L1"/>
    <mergeCell ref="B2:L2"/>
    <mergeCell ref="B3:L3"/>
    <mergeCell ref="C5:C6"/>
    <mergeCell ref="B5:B6"/>
    <mergeCell ref="F5:F6"/>
    <mergeCell ref="I5:I6"/>
    <mergeCell ref="L26:L27"/>
    <mergeCell ref="D26:E26"/>
    <mergeCell ref="G26:H26"/>
    <mergeCell ref="J26:K26"/>
    <mergeCell ref="C26:C27"/>
    <mergeCell ref="B26:B27"/>
    <mergeCell ref="F26:F27"/>
    <mergeCell ref="I26:I27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23.421875" style="0" customWidth="1"/>
    <col min="4" max="4" width="15.421875" style="0" customWidth="1"/>
    <col min="5" max="5" width="13.00390625" style="0" customWidth="1"/>
    <col min="6" max="6" width="12.7109375" style="0" customWidth="1"/>
    <col min="7" max="7" width="12.28125" style="0" customWidth="1"/>
    <col min="8" max="8" width="6.28125" style="0" customWidth="1"/>
    <col min="9" max="9" width="11.28125" style="0" customWidth="1"/>
    <col min="12" max="12" width="15.140625" style="0" customWidth="1"/>
  </cols>
  <sheetData>
    <row r="1" spans="2:13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3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3" customFormat="1" ht="15.75" customHeight="1">
      <c r="B3" s="154" t="s">
        <v>386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2:13" s="3" customFormat="1" ht="12.75" customHeight="1">
      <c r="B4" s="152" t="s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2:13" s="3" customFormat="1" ht="39" customHeight="1">
      <c r="B5" s="101" t="s">
        <v>168</v>
      </c>
      <c r="C5" s="102" t="s">
        <v>7</v>
      </c>
      <c r="D5" s="97" t="s">
        <v>40</v>
      </c>
      <c r="E5" s="97" t="s">
        <v>41</v>
      </c>
      <c r="F5" s="103" t="s">
        <v>54</v>
      </c>
      <c r="G5" s="101" t="s">
        <v>55</v>
      </c>
      <c r="H5" s="102" t="s">
        <v>8</v>
      </c>
      <c r="I5" s="102" t="s">
        <v>56</v>
      </c>
      <c r="J5" s="102" t="s">
        <v>8</v>
      </c>
      <c r="K5" s="102" t="s">
        <v>57</v>
      </c>
      <c r="L5" s="102" t="s">
        <v>58</v>
      </c>
      <c r="M5" s="102" t="s">
        <v>42</v>
      </c>
    </row>
    <row r="6" spans="2:13" ht="12.75">
      <c r="B6" s="5" t="s">
        <v>302</v>
      </c>
      <c r="C6" s="13" t="s">
        <v>387</v>
      </c>
      <c r="D6" s="7">
        <v>3463.35</v>
      </c>
      <c r="E6" s="8">
        <v>4.124895</v>
      </c>
      <c r="F6" s="8">
        <v>10.482144</v>
      </c>
      <c r="G6" s="12">
        <v>3475.74</v>
      </c>
      <c r="H6" s="9">
        <v>22</v>
      </c>
      <c r="I6" s="10">
        <v>3315.9</v>
      </c>
      <c r="J6" s="9">
        <v>1</v>
      </c>
      <c r="K6" s="10">
        <v>3475.74</v>
      </c>
      <c r="L6" s="10">
        <v>3122.79</v>
      </c>
      <c r="M6" s="14">
        <v>17.36</v>
      </c>
    </row>
    <row r="7" spans="2:13" ht="12.75">
      <c r="B7" s="5" t="s">
        <v>388</v>
      </c>
      <c r="C7" s="13" t="s">
        <v>389</v>
      </c>
      <c r="D7" s="7">
        <v>10001.3</v>
      </c>
      <c r="E7" s="8">
        <v>-0.7581133</v>
      </c>
      <c r="F7" s="8">
        <v>-0.9978104</v>
      </c>
      <c r="G7" s="12">
        <v>10196.4</v>
      </c>
      <c r="H7" s="9">
        <v>22</v>
      </c>
      <c r="I7" s="10">
        <v>9871.6</v>
      </c>
      <c r="J7" s="9">
        <v>7</v>
      </c>
      <c r="K7" s="10">
        <v>10287.9</v>
      </c>
      <c r="L7" s="10">
        <v>9798.8</v>
      </c>
      <c r="M7" s="14">
        <v>12</v>
      </c>
    </row>
    <row r="8" spans="2:13" ht="12.75">
      <c r="B8" s="5" t="s">
        <v>312</v>
      </c>
      <c r="C8" s="13" t="s">
        <v>390</v>
      </c>
      <c r="D8" s="7">
        <v>32580.94</v>
      </c>
      <c r="E8" s="8">
        <v>5.9741244</v>
      </c>
      <c r="F8" s="8">
        <v>7.34498</v>
      </c>
      <c r="G8" s="12">
        <v>32706.44</v>
      </c>
      <c r="H8" s="9">
        <v>27</v>
      </c>
      <c r="I8" s="10">
        <v>30689.11</v>
      </c>
      <c r="J8" s="9">
        <v>1</v>
      </c>
      <c r="K8" s="10">
        <v>32706.44</v>
      </c>
      <c r="L8" s="10">
        <v>30077.46</v>
      </c>
      <c r="M8" s="14">
        <v>11.94</v>
      </c>
    </row>
    <row r="9" spans="2:13" ht="12.75">
      <c r="B9" s="5" t="s">
        <v>314</v>
      </c>
      <c r="C9" s="13" t="s">
        <v>391</v>
      </c>
      <c r="D9" s="7">
        <v>15891.07</v>
      </c>
      <c r="E9" s="8">
        <v>2.4429297</v>
      </c>
      <c r="F9" s="8">
        <v>3.3827093</v>
      </c>
      <c r="G9" s="12">
        <v>16013.66</v>
      </c>
      <c r="H9" s="9">
        <v>22</v>
      </c>
      <c r="I9" s="10">
        <v>15621.43</v>
      </c>
      <c r="J9" s="9">
        <v>1</v>
      </c>
      <c r="K9" s="10">
        <v>16013.66</v>
      </c>
      <c r="L9" s="10">
        <v>15126.22</v>
      </c>
      <c r="M9" s="14">
        <v>10.6</v>
      </c>
    </row>
    <row r="10" spans="2:13" ht="12.75">
      <c r="B10" s="5" t="s">
        <v>392</v>
      </c>
      <c r="C10" s="13" t="s">
        <v>393</v>
      </c>
      <c r="D10" s="7">
        <v>65938.65</v>
      </c>
      <c r="E10" s="8">
        <v>2.9576132</v>
      </c>
      <c r="F10" s="8">
        <v>8.773731</v>
      </c>
      <c r="G10" s="12">
        <v>66344.17</v>
      </c>
      <c r="H10" s="9">
        <v>21</v>
      </c>
      <c r="I10" s="10">
        <v>64345.88</v>
      </c>
      <c r="J10" s="9">
        <v>7</v>
      </c>
      <c r="K10" s="10">
        <v>66344.17</v>
      </c>
      <c r="L10" s="10">
        <v>60685.11</v>
      </c>
      <c r="M10" s="14">
        <v>12.6</v>
      </c>
    </row>
    <row r="11" spans="2:13" ht="12.75">
      <c r="B11" s="5" t="s">
        <v>316</v>
      </c>
      <c r="C11" s="13" t="s">
        <v>394</v>
      </c>
      <c r="D11" s="7">
        <v>87.03</v>
      </c>
      <c r="E11" s="8">
        <v>4.85542</v>
      </c>
      <c r="F11" s="8">
        <v>5.4014764</v>
      </c>
      <c r="G11" s="12">
        <v>87.27</v>
      </c>
      <c r="H11" s="9">
        <v>27</v>
      </c>
      <c r="I11" s="10">
        <v>83.39</v>
      </c>
      <c r="J11" s="9">
        <v>1</v>
      </c>
      <c r="K11" s="10">
        <v>87.27</v>
      </c>
      <c r="L11" s="10">
        <v>81.99</v>
      </c>
      <c r="M11" s="14">
        <v>0</v>
      </c>
    </row>
    <row r="12" spans="2:13" ht="12.75">
      <c r="B12" s="5" t="s">
        <v>318</v>
      </c>
      <c r="C12" s="13" t="s">
        <v>395</v>
      </c>
      <c r="D12" s="7">
        <v>17678.19</v>
      </c>
      <c r="E12" s="8">
        <v>4.581405</v>
      </c>
      <c r="F12" s="8">
        <v>5.531093</v>
      </c>
      <c r="G12" s="12">
        <v>17678.19</v>
      </c>
      <c r="H12" s="9">
        <v>29</v>
      </c>
      <c r="I12" s="10">
        <v>16859.04</v>
      </c>
      <c r="J12" s="9">
        <v>1</v>
      </c>
      <c r="K12" s="10" t="s">
        <v>396</v>
      </c>
      <c r="L12" s="10" t="s">
        <v>396</v>
      </c>
      <c r="M12" s="14">
        <v>10.51</v>
      </c>
    </row>
    <row r="13" spans="2:13" ht="12.75">
      <c r="B13" s="5" t="s">
        <v>397</v>
      </c>
      <c r="C13" s="13" t="s">
        <v>398</v>
      </c>
      <c r="D13" s="7">
        <v>1459.2</v>
      </c>
      <c r="E13" s="8">
        <v>2.4452884</v>
      </c>
      <c r="F13" s="8">
        <v>4.5631685</v>
      </c>
      <c r="G13" s="12">
        <v>1467.12</v>
      </c>
      <c r="H13" s="9">
        <v>23</v>
      </c>
      <c r="I13" s="10">
        <v>1416.46</v>
      </c>
      <c r="J13" s="9">
        <v>2</v>
      </c>
      <c r="K13" s="10">
        <v>1467.12</v>
      </c>
      <c r="L13" s="10">
        <v>1367.96</v>
      </c>
      <c r="M13" s="14">
        <v>9.8</v>
      </c>
    </row>
    <row r="14" spans="2:13" ht="12.75">
      <c r="B14" s="5" t="s">
        <v>320</v>
      </c>
      <c r="C14" s="13" t="s">
        <v>399</v>
      </c>
      <c r="D14" s="7">
        <v>848.44</v>
      </c>
      <c r="E14" s="8">
        <v>3.694648</v>
      </c>
      <c r="F14" s="8">
        <v>7.831524</v>
      </c>
      <c r="G14" s="12">
        <v>858.11</v>
      </c>
      <c r="H14" s="9">
        <v>16</v>
      </c>
      <c r="I14" s="10">
        <v>822.09</v>
      </c>
      <c r="J14" s="9">
        <v>1</v>
      </c>
      <c r="K14" s="10">
        <v>858.11</v>
      </c>
      <c r="L14" s="10">
        <v>771.43</v>
      </c>
      <c r="M14" s="14">
        <v>10.23</v>
      </c>
    </row>
    <row r="15" spans="2:13" ht="12.75">
      <c r="B15" s="5" t="s">
        <v>322</v>
      </c>
      <c r="C15" s="13" t="s">
        <v>400</v>
      </c>
      <c r="D15" s="7">
        <v>3661.42</v>
      </c>
      <c r="E15" s="8">
        <v>-0.042043567</v>
      </c>
      <c r="F15" s="8">
        <v>-1.2500801</v>
      </c>
      <c r="G15" s="12">
        <v>3715.85</v>
      </c>
      <c r="H15" s="9">
        <v>12</v>
      </c>
      <c r="I15" s="10">
        <v>3615.28</v>
      </c>
      <c r="J15" s="9">
        <v>2</v>
      </c>
      <c r="K15" s="10">
        <v>3736.42</v>
      </c>
      <c r="L15" s="10">
        <v>3552.84</v>
      </c>
      <c r="M15" s="14">
        <v>13.57</v>
      </c>
    </row>
    <row r="16" spans="2:13" ht="12.75">
      <c r="B16" s="5" t="s">
        <v>324</v>
      </c>
      <c r="C16" s="13" t="s">
        <v>401</v>
      </c>
      <c r="D16" s="7">
        <v>1573.14</v>
      </c>
      <c r="E16" s="8">
        <v>3.356655</v>
      </c>
      <c r="F16" s="8">
        <v>4.768436</v>
      </c>
      <c r="G16" s="12">
        <v>1603.3</v>
      </c>
      <c r="H16" s="9">
        <v>23</v>
      </c>
      <c r="I16" s="10">
        <v>1495.79</v>
      </c>
      <c r="J16" s="9">
        <v>5</v>
      </c>
      <c r="K16" s="10" t="s">
        <v>396</v>
      </c>
      <c r="L16" s="10" t="s">
        <v>396</v>
      </c>
      <c r="M16" s="14">
        <v>15.35</v>
      </c>
    </row>
    <row r="17" spans="2:13" ht="12.75">
      <c r="B17" s="5" t="s">
        <v>362</v>
      </c>
      <c r="C17" s="13" t="s">
        <v>402</v>
      </c>
      <c r="D17" s="7">
        <v>6157.96</v>
      </c>
      <c r="E17" s="8">
        <v>-2.6064537</v>
      </c>
      <c r="F17" s="8">
        <v>-3.7289262</v>
      </c>
      <c r="G17" s="12">
        <v>6285.35</v>
      </c>
      <c r="H17" s="9">
        <v>1</v>
      </c>
      <c r="I17" s="10">
        <v>6100.1</v>
      </c>
      <c r="J17" s="9">
        <v>14</v>
      </c>
      <c r="K17" s="10">
        <v>6602.22</v>
      </c>
      <c r="L17" s="10">
        <v>6100.1</v>
      </c>
      <c r="M17" s="14">
        <v>13.24</v>
      </c>
    </row>
    <row r="18" spans="2:13" ht="12.75">
      <c r="B18" s="5" t="s">
        <v>326</v>
      </c>
      <c r="C18" s="13" t="s">
        <v>403</v>
      </c>
      <c r="D18" s="7">
        <v>1171.03</v>
      </c>
      <c r="E18" s="8">
        <v>0.6610332</v>
      </c>
      <c r="F18" s="8">
        <v>-1.9098136</v>
      </c>
      <c r="G18" s="12">
        <v>1171.03</v>
      </c>
      <c r="H18" s="9">
        <v>29</v>
      </c>
      <c r="I18" s="10">
        <v>1126.71</v>
      </c>
      <c r="J18" s="9">
        <v>8</v>
      </c>
      <c r="K18" s="10">
        <v>1213.92</v>
      </c>
      <c r="L18" s="10">
        <v>1126.71</v>
      </c>
      <c r="M18" s="14">
        <v>12.45</v>
      </c>
    </row>
    <row r="19" spans="2:13" ht="12.75">
      <c r="B19" s="5" t="s">
        <v>328</v>
      </c>
      <c r="C19" s="13" t="s">
        <v>404</v>
      </c>
      <c r="D19" s="7">
        <v>7927.43</v>
      </c>
      <c r="E19" s="8">
        <v>3.5351837</v>
      </c>
      <c r="F19" s="8">
        <v>5.094005</v>
      </c>
      <c r="G19" s="12">
        <v>7966.68</v>
      </c>
      <c r="H19" s="9">
        <v>23</v>
      </c>
      <c r="I19" s="10">
        <v>7588.75</v>
      </c>
      <c r="J19" s="9">
        <v>1</v>
      </c>
      <c r="K19" s="10">
        <v>7966.68</v>
      </c>
      <c r="L19" s="10">
        <v>7318.69</v>
      </c>
      <c r="M19" s="14">
        <v>11.26</v>
      </c>
    </row>
    <row r="20" spans="2:13" ht="12.75">
      <c r="B20" s="5" t="s">
        <v>330</v>
      </c>
      <c r="C20" s="13" t="s">
        <v>405</v>
      </c>
      <c r="D20" s="7">
        <v>1489.3</v>
      </c>
      <c r="E20" s="8">
        <v>-0.9879258</v>
      </c>
      <c r="F20" s="8">
        <v>-2.3108747</v>
      </c>
      <c r="G20" s="12">
        <v>1550.56</v>
      </c>
      <c r="H20" s="9">
        <v>12</v>
      </c>
      <c r="I20" s="10">
        <v>1489.3</v>
      </c>
      <c r="J20" s="9">
        <v>29</v>
      </c>
      <c r="K20" s="10" t="s">
        <v>396</v>
      </c>
      <c r="L20" s="10" t="s">
        <v>396</v>
      </c>
      <c r="M20" s="14">
        <v>16.55</v>
      </c>
    </row>
    <row r="21" spans="2:13" ht="12.75">
      <c r="B21" s="5" t="s">
        <v>332</v>
      </c>
      <c r="C21" s="13" t="s">
        <v>406</v>
      </c>
      <c r="D21" s="7">
        <v>2706.03</v>
      </c>
      <c r="E21" s="8">
        <v>4.0244617</v>
      </c>
      <c r="F21" s="8">
        <v>6.6655407</v>
      </c>
      <c r="G21" s="12">
        <v>2725.69</v>
      </c>
      <c r="H21" s="9">
        <v>23</v>
      </c>
      <c r="I21" s="10">
        <v>2600.68</v>
      </c>
      <c r="J21" s="9">
        <v>2</v>
      </c>
      <c r="K21" s="10">
        <v>2725.69</v>
      </c>
      <c r="L21" s="10">
        <v>2492.49</v>
      </c>
      <c r="M21" s="14">
        <v>13.03</v>
      </c>
    </row>
    <row r="22" spans="2:13" ht="12.75">
      <c r="B22" s="5" t="s">
        <v>336</v>
      </c>
      <c r="C22" s="13" t="s">
        <v>407</v>
      </c>
      <c r="D22" s="7">
        <v>4423.38</v>
      </c>
      <c r="E22" s="8">
        <v>-2.7570002</v>
      </c>
      <c r="F22" s="8">
        <v>-1.9008262</v>
      </c>
      <c r="G22" s="12">
        <v>4485.87</v>
      </c>
      <c r="H22" s="9">
        <v>1</v>
      </c>
      <c r="I22" s="10">
        <v>4349.06</v>
      </c>
      <c r="J22" s="9">
        <v>14</v>
      </c>
      <c r="K22" s="10">
        <v>4585.79</v>
      </c>
      <c r="L22" s="10">
        <v>4349.06</v>
      </c>
      <c r="M22" s="14">
        <v>13.63</v>
      </c>
    </row>
    <row r="23" spans="2:13" ht="12.75">
      <c r="B23" s="5" t="s">
        <v>340</v>
      </c>
      <c r="C23" s="13" t="s">
        <v>408</v>
      </c>
      <c r="D23" s="7">
        <v>2452.81</v>
      </c>
      <c r="E23" s="8">
        <v>4.082575</v>
      </c>
      <c r="F23" s="8">
        <v>2.368044</v>
      </c>
      <c r="G23" s="12">
        <v>2452.81</v>
      </c>
      <c r="H23" s="9">
        <v>29</v>
      </c>
      <c r="I23" s="10">
        <v>2339.89</v>
      </c>
      <c r="J23" s="9">
        <v>5</v>
      </c>
      <c r="K23" s="10">
        <v>2452.81</v>
      </c>
      <c r="L23" s="10">
        <v>2297.85</v>
      </c>
      <c r="M23" s="14">
        <v>12.3</v>
      </c>
    </row>
    <row r="24" spans="2:13" ht="12.75">
      <c r="B24" s="5" t="s">
        <v>342</v>
      </c>
      <c r="C24" s="13" t="s">
        <v>409</v>
      </c>
      <c r="D24" s="7">
        <v>1457.17</v>
      </c>
      <c r="E24" s="8">
        <v>0.29251438</v>
      </c>
      <c r="F24" s="8">
        <v>3.0515852</v>
      </c>
      <c r="G24" s="12">
        <v>1497.1</v>
      </c>
      <c r="H24" s="9">
        <v>22</v>
      </c>
      <c r="I24" s="10">
        <v>1444.47</v>
      </c>
      <c r="J24" s="9">
        <v>7</v>
      </c>
      <c r="K24" s="10">
        <v>1497.1</v>
      </c>
      <c r="L24" s="10">
        <v>1419.08</v>
      </c>
      <c r="M24" s="14">
        <v>10.55</v>
      </c>
    </row>
    <row r="25" spans="2:13" ht="12.75">
      <c r="B25" s="5" t="s">
        <v>344</v>
      </c>
      <c r="C25" s="13" t="s">
        <v>410</v>
      </c>
      <c r="D25" s="7">
        <v>3348.13</v>
      </c>
      <c r="E25" s="8">
        <v>-3.1346948</v>
      </c>
      <c r="F25" s="8">
        <v>-2.528118</v>
      </c>
      <c r="G25" s="12">
        <v>3489.8</v>
      </c>
      <c r="H25" s="9">
        <v>1</v>
      </c>
      <c r="I25" s="10">
        <v>3337.69</v>
      </c>
      <c r="J25" s="9">
        <v>29</v>
      </c>
      <c r="K25" s="10">
        <v>3489.8</v>
      </c>
      <c r="L25" s="10">
        <v>3305.62</v>
      </c>
      <c r="M25" s="14">
        <v>22.3</v>
      </c>
    </row>
    <row r="26" spans="2:13" ht="12.75">
      <c r="B26" s="5" t="s">
        <v>380</v>
      </c>
      <c r="C26" s="13" t="s">
        <v>411</v>
      </c>
      <c r="D26" s="7">
        <v>2418.1</v>
      </c>
      <c r="E26" s="8">
        <v>6.0635295</v>
      </c>
      <c r="F26" s="8">
        <v>3.2057374</v>
      </c>
      <c r="G26" s="12">
        <v>2494.74</v>
      </c>
      <c r="H26" s="9">
        <v>23</v>
      </c>
      <c r="I26" s="10">
        <v>2255.25</v>
      </c>
      <c r="J26" s="9">
        <v>1</v>
      </c>
      <c r="K26" s="10">
        <v>2494.74</v>
      </c>
      <c r="L26" s="10">
        <v>2161.56</v>
      </c>
      <c r="M26" s="14">
        <v>18.94</v>
      </c>
    </row>
    <row r="27" spans="2:13" ht="12.75">
      <c r="B27" s="5" t="s">
        <v>346</v>
      </c>
      <c r="C27" s="13" t="s">
        <v>412</v>
      </c>
      <c r="D27" s="7">
        <v>1785.66</v>
      </c>
      <c r="E27" s="8">
        <v>2.1451125</v>
      </c>
      <c r="F27" s="8">
        <v>6.06642</v>
      </c>
      <c r="G27" s="12">
        <v>1829.99</v>
      </c>
      <c r="H27" s="9">
        <v>26</v>
      </c>
      <c r="I27" s="10">
        <v>1731.83</v>
      </c>
      <c r="J27" s="9">
        <v>5</v>
      </c>
      <c r="K27" s="10">
        <v>1829.99</v>
      </c>
      <c r="L27" s="10">
        <v>1662.77</v>
      </c>
      <c r="M27" s="14">
        <v>9.44</v>
      </c>
    </row>
    <row r="30" spans="1:13" ht="39" customHeight="1">
      <c r="B30" s="101" t="s">
        <v>348</v>
      </c>
      <c r="C30" s="102" t="s">
        <v>7</v>
      </c>
      <c r="D30" s="97" t="s">
        <v>40</v>
      </c>
      <c r="E30" s="97" t="s">
        <v>41</v>
      </c>
      <c r="F30" s="103" t="s">
        <v>54</v>
      </c>
      <c r="G30" s="101" t="s">
        <v>55</v>
      </c>
      <c r="H30" s="102" t="s">
        <v>8</v>
      </c>
      <c r="I30" s="102" t="s">
        <v>56</v>
      </c>
      <c r="J30" s="102" t="s">
        <v>8</v>
      </c>
      <c r="K30" s="102" t="s">
        <v>57</v>
      </c>
      <c r="L30" s="102" t="s">
        <v>58</v>
      </c>
      <c r="M30" s="102" t="s">
        <v>42</v>
      </c>
    </row>
    <row r="31" spans="2:13" ht="12.75">
      <c r="B31" s="5" t="s">
        <v>349</v>
      </c>
      <c r="C31" s="13" t="s">
        <v>413</v>
      </c>
      <c r="D31" s="7">
        <v>11438.86</v>
      </c>
      <c r="E31" s="8">
        <v>0.9307062</v>
      </c>
      <c r="F31" s="8">
        <v>2.7031424</v>
      </c>
      <c r="G31" s="12">
        <v>11524.36</v>
      </c>
      <c r="H31" s="9">
        <v>26</v>
      </c>
      <c r="I31" s="10">
        <v>11064.9</v>
      </c>
      <c r="J31" s="9">
        <v>9</v>
      </c>
      <c r="K31" s="10" t="s">
        <v>396</v>
      </c>
      <c r="L31" s="10" t="s">
        <v>396</v>
      </c>
      <c r="M31" s="14">
        <v>10</v>
      </c>
    </row>
    <row r="32" spans="2:13" ht="12.75">
      <c r="B32" s="5" t="s">
        <v>384</v>
      </c>
      <c r="C32" s="13" t="s">
        <v>414</v>
      </c>
      <c r="D32" s="7">
        <v>1947.07</v>
      </c>
      <c r="E32" s="8">
        <v>6.349614</v>
      </c>
      <c r="F32" s="8">
        <v>4.3831797</v>
      </c>
      <c r="G32" s="12">
        <v>1947.07</v>
      </c>
      <c r="H32" s="9">
        <v>29</v>
      </c>
      <c r="I32" s="10">
        <v>1820.37</v>
      </c>
      <c r="J32" s="9">
        <v>11</v>
      </c>
      <c r="K32" s="10">
        <v>1947.07</v>
      </c>
      <c r="L32" s="10">
        <v>1805.5</v>
      </c>
      <c r="M32" s="14">
        <v>0</v>
      </c>
    </row>
    <row r="35" ht="12.75">
      <c r="B35" t="s">
        <v>351</v>
      </c>
    </row>
  </sheetData>
  <sheetProtection/>
  <mergeCells count="4">
    <mergeCell ref="B4:M4"/>
    <mergeCell ref="B3:M3"/>
    <mergeCell ref="B2:M2"/>
    <mergeCell ref="B1:M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15.8515625" style="0" customWidth="1"/>
    <col min="4" max="4" width="11.421875" style="0" customWidth="1"/>
    <col min="5" max="5" width="18.421875" style="0" bestFit="1" customWidth="1"/>
    <col min="6" max="6" width="7.8515625" style="0" bestFit="1" customWidth="1"/>
    <col min="7" max="7" width="18.421875" style="0" bestFit="1" customWidth="1"/>
    <col min="8" max="8" width="8.140625" style="0" bestFit="1" customWidth="1"/>
    <col min="9" max="9" width="15.7109375" style="0" customWidth="1"/>
    <col min="10" max="10" width="18.421875" style="0" bestFit="1" customWidth="1"/>
    <col min="11" max="11" width="7.8515625" style="0" bestFit="1" customWidth="1"/>
    <col min="12" max="12" width="18.421875" style="0" bestFit="1" customWidth="1"/>
    <col min="13" max="13" width="7.8515625" style="0" bestFit="1" customWidth="1"/>
    <col min="14" max="14" width="18.421875" style="0" bestFit="1" customWidth="1"/>
    <col min="15" max="15" width="7.8515625" style="0" bestFit="1" customWidth="1"/>
    <col min="16" max="16" width="18.421875" style="0" bestFit="1" customWidth="1"/>
  </cols>
  <sheetData>
    <row r="1" spans="2:16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"/>
      <c r="K1" s="1"/>
      <c r="L1" s="1"/>
      <c r="M1" s="1"/>
      <c r="N1" s="1"/>
      <c r="O1" s="1"/>
      <c r="P1" s="1"/>
    </row>
    <row r="2" spans="2:16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50"/>
      <c r="K2" s="50"/>
      <c r="L2" s="50"/>
      <c r="M2" s="50"/>
      <c r="N2" s="50"/>
      <c r="O2" s="50"/>
      <c r="P2" s="50"/>
    </row>
    <row r="3" spans="2:16" s="3" customFormat="1" ht="15.75" customHeight="1">
      <c r="B3" s="154" t="s">
        <v>638</v>
      </c>
      <c r="C3" s="155"/>
      <c r="D3" s="155"/>
      <c r="E3" s="155"/>
      <c r="F3" s="155"/>
      <c r="G3" s="155"/>
      <c r="H3" s="155"/>
      <c r="I3" s="155"/>
      <c r="J3" s="51"/>
      <c r="K3" s="51"/>
      <c r="L3" s="51"/>
      <c r="M3" s="51"/>
      <c r="N3" s="51"/>
      <c r="O3" s="51"/>
      <c r="P3" s="51"/>
    </row>
    <row r="4" spans="2:9" s="3" customFormat="1" ht="15.75">
      <c r="B4" s="4"/>
      <c r="C4" s="4"/>
      <c r="D4" s="4"/>
      <c r="E4" s="4"/>
      <c r="F4" s="4"/>
      <c r="G4" s="4"/>
      <c r="H4" s="4"/>
      <c r="I4" s="86"/>
    </row>
    <row r="5" spans="2:9" s="3" customFormat="1" ht="51" customHeight="1">
      <c r="B5" s="166" t="s">
        <v>168</v>
      </c>
      <c r="C5" s="166" t="s">
        <v>3</v>
      </c>
      <c r="D5" s="177" t="s">
        <v>158</v>
      </c>
      <c r="E5" s="218"/>
      <c r="F5" s="213" t="s">
        <v>159</v>
      </c>
      <c r="G5" s="180"/>
      <c r="H5" s="232" t="s">
        <v>111</v>
      </c>
      <c r="I5" s="234"/>
    </row>
    <row r="6" spans="2:9" s="3" customFormat="1" ht="14.25">
      <c r="B6" s="167"/>
      <c r="C6" s="167"/>
      <c r="D6" s="110" t="s">
        <v>5</v>
      </c>
      <c r="E6" s="118" t="s">
        <v>73</v>
      </c>
      <c r="F6" s="110" t="s">
        <v>5</v>
      </c>
      <c r="G6" s="118" t="s">
        <v>73</v>
      </c>
      <c r="H6" s="124" t="s">
        <v>5</v>
      </c>
      <c r="I6" s="124" t="s">
        <v>73</v>
      </c>
    </row>
    <row r="7" spans="2:9" ht="12.75">
      <c r="B7" s="17" t="s">
        <v>302</v>
      </c>
      <c r="C7" s="31">
        <v>43</v>
      </c>
      <c r="D7" s="31">
        <v>9409</v>
      </c>
      <c r="E7" s="31">
        <v>78.9</v>
      </c>
      <c r="F7" s="31">
        <v>24</v>
      </c>
      <c r="G7" s="31">
        <v>22.2</v>
      </c>
      <c r="H7" s="31">
        <v>802</v>
      </c>
      <c r="I7" s="34">
        <v>36.7</v>
      </c>
    </row>
    <row r="8" spans="2:9" ht="12.75">
      <c r="B8" s="17" t="s">
        <v>388</v>
      </c>
      <c r="C8" s="31">
        <v>42</v>
      </c>
      <c r="D8" s="31">
        <v>4105</v>
      </c>
      <c r="E8" s="31">
        <v>15979.5</v>
      </c>
      <c r="F8" s="31">
        <v>103940</v>
      </c>
      <c r="G8" s="31">
        <v>940222.5</v>
      </c>
      <c r="H8" s="31" t="s">
        <v>441</v>
      </c>
      <c r="I8" s="34" t="s">
        <v>441</v>
      </c>
    </row>
    <row r="9" spans="2:9" ht="12.75">
      <c r="B9" s="17" t="s">
        <v>435</v>
      </c>
      <c r="C9" s="31">
        <v>43</v>
      </c>
      <c r="D9" s="31">
        <v>54628</v>
      </c>
      <c r="E9" s="31">
        <v>3419.9</v>
      </c>
      <c r="F9" s="31">
        <v>0</v>
      </c>
      <c r="G9" s="31">
        <v>0</v>
      </c>
      <c r="H9" s="31" t="s">
        <v>441</v>
      </c>
      <c r="I9" s="34" t="s">
        <v>441</v>
      </c>
    </row>
    <row r="10" spans="2:9" ht="12.75">
      <c r="B10" s="17" t="s">
        <v>314</v>
      </c>
      <c r="C10" s="31">
        <v>41</v>
      </c>
      <c r="D10" s="31">
        <v>9207</v>
      </c>
      <c r="E10" s="31">
        <v>28.2</v>
      </c>
      <c r="F10" s="31">
        <v>0</v>
      </c>
      <c r="G10" s="31">
        <v>0</v>
      </c>
      <c r="H10" s="31" t="s">
        <v>441</v>
      </c>
      <c r="I10" s="34" t="s">
        <v>441</v>
      </c>
    </row>
    <row r="11" spans="2:9" ht="12.75">
      <c r="B11" s="17" t="s">
        <v>392</v>
      </c>
      <c r="C11" s="31">
        <v>43</v>
      </c>
      <c r="D11" s="31">
        <v>25</v>
      </c>
      <c r="E11" s="31">
        <v>0.2</v>
      </c>
      <c r="F11" s="31">
        <v>0</v>
      </c>
      <c r="G11" s="31">
        <v>0</v>
      </c>
      <c r="H11" s="31" t="s">
        <v>441</v>
      </c>
      <c r="I11" s="34" t="s">
        <v>441</v>
      </c>
    </row>
    <row r="12" spans="2:9" ht="12.75">
      <c r="B12" s="17" t="s">
        <v>357</v>
      </c>
      <c r="C12" s="31">
        <v>43</v>
      </c>
      <c r="D12" s="31">
        <v>43</v>
      </c>
      <c r="E12" s="31">
        <v>8.4</v>
      </c>
      <c r="F12" s="31" t="s">
        <v>441</v>
      </c>
      <c r="G12" s="31" t="s">
        <v>441</v>
      </c>
      <c r="H12" s="31" t="s">
        <v>441</v>
      </c>
      <c r="I12" s="34" t="s">
        <v>441</v>
      </c>
    </row>
    <row r="13" spans="2:9" ht="12.75">
      <c r="B13" s="17" t="s">
        <v>316</v>
      </c>
      <c r="C13" s="31">
        <v>42</v>
      </c>
      <c r="D13" s="31">
        <v>48</v>
      </c>
      <c r="E13" s="31">
        <v>0.2</v>
      </c>
      <c r="F13" s="31">
        <v>0</v>
      </c>
      <c r="G13" s="31">
        <v>0</v>
      </c>
      <c r="H13" s="31">
        <v>0</v>
      </c>
      <c r="I13" s="34">
        <v>0</v>
      </c>
    </row>
    <row r="14" spans="2:9" ht="12.75">
      <c r="B14" s="17" t="s">
        <v>318</v>
      </c>
      <c r="C14" s="31">
        <v>43</v>
      </c>
      <c r="D14" s="31">
        <v>39819</v>
      </c>
      <c r="E14" s="31">
        <v>1977.5</v>
      </c>
      <c r="F14" s="31">
        <v>2129</v>
      </c>
      <c r="G14" s="31">
        <v>95.3</v>
      </c>
      <c r="H14" s="31" t="s">
        <v>441</v>
      </c>
      <c r="I14" s="34" t="s">
        <v>441</v>
      </c>
    </row>
    <row r="15" spans="2:9" ht="12.75">
      <c r="B15" s="17" t="s">
        <v>397</v>
      </c>
      <c r="C15" s="31">
        <v>43</v>
      </c>
      <c r="D15" s="31">
        <v>1292206</v>
      </c>
      <c r="E15" s="31">
        <v>47264.4</v>
      </c>
      <c r="F15" s="31">
        <v>610650</v>
      </c>
      <c r="G15" s="31">
        <v>47897.4</v>
      </c>
      <c r="H15" s="31">
        <v>0</v>
      </c>
      <c r="I15" s="34">
        <v>0</v>
      </c>
    </row>
    <row r="16" spans="2:9" ht="12.75">
      <c r="B16" s="17" t="s">
        <v>330</v>
      </c>
      <c r="C16" s="31">
        <v>43</v>
      </c>
      <c r="D16" s="31">
        <v>1111</v>
      </c>
      <c r="E16" s="31">
        <v>29</v>
      </c>
      <c r="F16" s="31" t="s">
        <v>441</v>
      </c>
      <c r="G16" s="31" t="s">
        <v>441</v>
      </c>
      <c r="H16" s="31" t="s">
        <v>441</v>
      </c>
      <c r="I16" s="34" t="s">
        <v>441</v>
      </c>
    </row>
    <row r="17" spans="2:9" ht="12.75">
      <c r="B17" s="17" t="s">
        <v>366</v>
      </c>
      <c r="C17" s="31">
        <v>42</v>
      </c>
      <c r="D17" s="31">
        <v>2518</v>
      </c>
      <c r="E17" s="31">
        <v>24.9</v>
      </c>
      <c r="F17" s="31">
        <v>0</v>
      </c>
      <c r="G17" s="31">
        <v>0</v>
      </c>
      <c r="H17" s="31" t="s">
        <v>441</v>
      </c>
      <c r="I17" s="34" t="s">
        <v>441</v>
      </c>
    </row>
    <row r="18" spans="2:9" ht="12.75">
      <c r="B18" s="17" t="s">
        <v>332</v>
      </c>
      <c r="C18" s="31">
        <v>43</v>
      </c>
      <c r="D18" s="31">
        <v>48173</v>
      </c>
      <c r="E18" s="31">
        <v>12777.1</v>
      </c>
      <c r="F18" s="31">
        <v>1576</v>
      </c>
      <c r="G18" s="31">
        <v>1572.3</v>
      </c>
      <c r="H18" s="31">
        <v>67861</v>
      </c>
      <c r="I18" s="34">
        <v>84222.8</v>
      </c>
    </row>
    <row r="19" spans="2:9" ht="12.75">
      <c r="B19" s="17" t="s">
        <v>342</v>
      </c>
      <c r="C19" s="31">
        <v>43</v>
      </c>
      <c r="D19" s="31">
        <v>1358</v>
      </c>
      <c r="E19" s="31">
        <v>49.8</v>
      </c>
      <c r="F19" s="31" t="s">
        <v>441</v>
      </c>
      <c r="G19" s="31" t="s">
        <v>441</v>
      </c>
      <c r="H19" s="31" t="s">
        <v>441</v>
      </c>
      <c r="I19" s="34" t="s">
        <v>441</v>
      </c>
    </row>
    <row r="20" spans="2:9" ht="12.75">
      <c r="B20" s="17" t="s">
        <v>344</v>
      </c>
      <c r="C20" s="31">
        <v>43</v>
      </c>
      <c r="D20" s="31">
        <v>1806</v>
      </c>
      <c r="E20" s="31">
        <v>35.9</v>
      </c>
      <c r="F20" s="31" t="s">
        <v>441</v>
      </c>
      <c r="G20" s="31" t="s">
        <v>441</v>
      </c>
      <c r="H20" s="31" t="s">
        <v>441</v>
      </c>
      <c r="I20" s="34" t="s">
        <v>441</v>
      </c>
    </row>
    <row r="21" spans="2:9" ht="12.75">
      <c r="B21" s="17" t="s">
        <v>380</v>
      </c>
      <c r="C21" s="31">
        <v>43</v>
      </c>
      <c r="D21" s="31">
        <v>26022</v>
      </c>
      <c r="E21" s="31">
        <v>204.8</v>
      </c>
      <c r="F21" s="31">
        <v>3</v>
      </c>
      <c r="G21" s="31">
        <v>1</v>
      </c>
      <c r="H21" s="31" t="s">
        <v>441</v>
      </c>
      <c r="I21" s="34" t="s">
        <v>441</v>
      </c>
    </row>
    <row r="22" spans="2:9" ht="12.75">
      <c r="B22" s="17" t="s">
        <v>346</v>
      </c>
      <c r="C22" s="31">
        <v>43</v>
      </c>
      <c r="D22" s="31">
        <v>82</v>
      </c>
      <c r="E22" s="31">
        <v>4</v>
      </c>
      <c r="F22" s="31">
        <v>0</v>
      </c>
      <c r="G22" s="31">
        <v>0</v>
      </c>
      <c r="H22" s="31" t="s">
        <v>441</v>
      </c>
      <c r="I22" s="34" t="s">
        <v>441</v>
      </c>
    </row>
    <row r="23" spans="2:9" ht="12.75">
      <c r="B23" s="17" t="s">
        <v>433</v>
      </c>
      <c r="C23" s="31" t="s">
        <v>88</v>
      </c>
      <c r="D23" s="31">
        <v>1490560</v>
      </c>
      <c r="E23" s="31">
        <v>81882.70000000001</v>
      </c>
      <c r="F23" s="31">
        <v>718322</v>
      </c>
      <c r="G23" s="31">
        <v>989810.7000000001</v>
      </c>
      <c r="H23" s="31">
        <v>68663</v>
      </c>
      <c r="I23" s="34">
        <v>84259.5</v>
      </c>
    </row>
    <row r="26" spans="1:16" ht="51" customHeight="1">
      <c r="B26" s="166" t="s">
        <v>348</v>
      </c>
      <c r="C26" s="166" t="s">
        <v>3</v>
      </c>
      <c r="D26" s="177" t="s">
        <v>158</v>
      </c>
      <c r="E26" s="218" t="s">
        <v>88</v>
      </c>
      <c r="F26" s="213" t="s">
        <v>159</v>
      </c>
      <c r="G26" s="180" t="s">
        <v>88</v>
      </c>
      <c r="H26" s="232" t="s">
        <v>111</v>
      </c>
      <c r="I26" s="234" t="s">
        <v>88</v>
      </c>
    </row>
    <row r="27" spans="1:16" ht="14.25" customHeight="1">
      <c r="B27" s="167" t="s">
        <v>348</v>
      </c>
      <c r="C27" s="167" t="s">
        <v>88</v>
      </c>
      <c r="D27" s="110" t="s">
        <v>5</v>
      </c>
      <c r="E27" s="118" t="s">
        <v>73</v>
      </c>
      <c r="F27" s="110" t="s">
        <v>5</v>
      </c>
      <c r="G27" s="118" t="s">
        <v>73</v>
      </c>
      <c r="H27" s="124" t="s">
        <v>5</v>
      </c>
      <c r="I27" s="124" t="s">
        <v>73</v>
      </c>
    </row>
    <row r="28" spans="2:9" ht="12.75">
      <c r="B28" s="17" t="s">
        <v>349</v>
      </c>
      <c r="C28" s="31">
        <v>42</v>
      </c>
      <c r="D28" s="31">
        <v>45247</v>
      </c>
      <c r="E28" s="31">
        <v>2433.3</v>
      </c>
      <c r="F28" s="31">
        <v>10084</v>
      </c>
      <c r="G28" s="31">
        <v>7697</v>
      </c>
      <c r="H28" s="31">
        <v>23820</v>
      </c>
      <c r="I28" s="34">
        <v>83862</v>
      </c>
    </row>
    <row r="29" spans="2:9" ht="12.75">
      <c r="B29" s="17" t="s">
        <v>384</v>
      </c>
      <c r="C29" s="31">
        <v>43</v>
      </c>
      <c r="D29" s="31">
        <v>2625521</v>
      </c>
      <c r="E29" s="31">
        <v>41108.7</v>
      </c>
      <c r="F29" s="31">
        <v>1468</v>
      </c>
      <c r="G29" s="31">
        <v>7069.9</v>
      </c>
      <c r="H29" s="31" t="s">
        <v>441</v>
      </c>
      <c r="I29" s="34" t="s">
        <v>441</v>
      </c>
    </row>
    <row r="30" spans="2:9" ht="12.75">
      <c r="B30" s="17" t="s">
        <v>433</v>
      </c>
      <c r="C30" s="31" t="s">
        <v>88</v>
      </c>
      <c r="D30" s="31">
        <v>2670768</v>
      </c>
      <c r="E30" s="31">
        <v>43542</v>
      </c>
      <c r="F30" s="31">
        <v>11552</v>
      </c>
      <c r="G30" s="31">
        <v>14766.9</v>
      </c>
      <c r="H30" s="31">
        <v>23820</v>
      </c>
      <c r="I30" s="34">
        <v>83862</v>
      </c>
    </row>
    <row r="32" ht="12.75">
      <c r="B32" t="s">
        <v>351</v>
      </c>
    </row>
  </sheetData>
  <sheetProtection/>
  <mergeCells count="13">
    <mergeCell ref="B3:I3"/>
    <mergeCell ref="B1:I1"/>
    <mergeCell ref="B2:I2"/>
    <mergeCell ref="D5:E5"/>
    <mergeCell ref="F5:G5"/>
    <mergeCell ref="H5:I5"/>
    <mergeCell ref="B5:B6"/>
    <mergeCell ref="C5:C6"/>
    <mergeCell ref="D26:E26"/>
    <mergeCell ref="F26:G26"/>
    <mergeCell ref="H26:I26"/>
    <mergeCell ref="B26:B27"/>
    <mergeCell ref="C26:C27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9.421875" style="0" customWidth="1"/>
    <col min="3" max="3" width="14.421875" style="0" customWidth="1"/>
    <col min="4" max="4" width="15.421875" style="0" customWidth="1"/>
    <col min="5" max="5" width="14.421875" style="0" customWidth="1"/>
    <col min="6" max="6" width="13.421875" style="0" customWidth="1"/>
    <col min="7" max="7" width="15.421875" style="0" customWidth="1"/>
    <col min="8" max="8" width="12.7109375" style="0" customWidth="1"/>
    <col min="9" max="9" width="16.140625" style="0" customWidth="1"/>
    <col min="10" max="10" width="15.140625" style="0" customWidth="1"/>
    <col min="11" max="11" width="12.00390625" style="0" customWidth="1"/>
    <col min="12" max="12" width="14.7109375" style="0" customWidth="1"/>
    <col min="13" max="13" width="15.28125" style="0" customWidth="1"/>
    <col min="14" max="14" width="12.421875" style="0" customWidth="1"/>
    <col min="15" max="15" width="14.00390625" style="0" customWidth="1"/>
    <col min="16" max="16" width="15.421875" style="0" customWidth="1"/>
    <col min="17" max="17" width="12.421875" style="0" customWidth="1"/>
    <col min="18" max="18" width="13.421875" style="0" customWidth="1"/>
    <col min="19" max="19" width="15.00390625" style="0" customWidth="1"/>
    <col min="20" max="20" width="13.7109375" style="0" customWidth="1"/>
    <col min="21" max="21" width="7.8515625" style="0" bestFit="1" customWidth="1"/>
    <col min="22" max="22" width="18.421875" style="0" bestFit="1" customWidth="1"/>
    <col min="23" max="23" width="7.8515625" style="0" bestFit="1" customWidth="1"/>
    <col min="24" max="24" width="18.421875" style="0" bestFit="1" customWidth="1"/>
    <col min="25" max="25" width="7.8515625" style="0" bestFit="1" customWidth="1"/>
    <col min="26" max="26" width="18.421875" style="0" bestFit="1" customWidth="1"/>
    <col min="27" max="27" width="7.8515625" style="0" bestFit="1" customWidth="1"/>
    <col min="28" max="28" width="18.421875" style="0" bestFit="1" customWidth="1"/>
  </cols>
  <sheetData>
    <row r="1" spans="2:28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"/>
      <c r="V1" s="1"/>
      <c r="W1" s="1"/>
      <c r="X1" s="1"/>
      <c r="Y1" s="1"/>
      <c r="Z1" s="1"/>
      <c r="AA1" s="1"/>
      <c r="AB1" s="1"/>
    </row>
    <row r="2" spans="2:28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50"/>
      <c r="V2" s="50"/>
      <c r="W2" s="50"/>
      <c r="X2" s="50"/>
      <c r="Y2" s="50"/>
      <c r="Z2" s="50"/>
      <c r="AA2" s="50"/>
      <c r="AB2" s="50"/>
    </row>
    <row r="3" spans="2:28" s="3" customFormat="1" ht="15.75" customHeight="1">
      <c r="B3" s="154" t="s">
        <v>639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51"/>
      <c r="V3" s="51"/>
      <c r="W3" s="51"/>
      <c r="X3" s="51"/>
      <c r="Y3" s="51"/>
      <c r="Z3" s="51"/>
      <c r="AA3" s="51"/>
      <c r="AB3" s="51"/>
    </row>
    <row r="4" spans="2:9" s="3" customFormat="1" ht="15.75">
      <c r="B4" s="4"/>
      <c r="C4" s="4"/>
      <c r="D4" s="4"/>
      <c r="E4" s="4"/>
      <c r="F4" s="4"/>
      <c r="G4" s="4"/>
      <c r="H4" s="4"/>
      <c r="I4" s="86"/>
    </row>
    <row r="5" spans="2:20" s="3" customFormat="1" ht="33" customHeight="1">
      <c r="B5" s="166" t="s">
        <v>168</v>
      </c>
      <c r="C5" s="177" t="s">
        <v>113</v>
      </c>
      <c r="D5" s="215"/>
      <c r="E5" s="166" t="s">
        <v>128</v>
      </c>
      <c r="F5" s="177" t="s">
        <v>114</v>
      </c>
      <c r="G5" s="214"/>
      <c r="H5" s="166" t="s">
        <v>128</v>
      </c>
      <c r="I5" s="177" t="s">
        <v>115</v>
      </c>
      <c r="J5" s="215"/>
      <c r="K5" s="166" t="s">
        <v>128</v>
      </c>
      <c r="L5" s="177" t="s">
        <v>116</v>
      </c>
      <c r="M5" s="215"/>
      <c r="N5" s="166" t="s">
        <v>128</v>
      </c>
      <c r="O5" s="177" t="s">
        <v>117</v>
      </c>
      <c r="P5" s="215"/>
      <c r="Q5" s="166" t="s">
        <v>128</v>
      </c>
      <c r="R5" s="177" t="s">
        <v>118</v>
      </c>
      <c r="S5" s="215"/>
      <c r="T5" s="166" t="s">
        <v>128</v>
      </c>
    </row>
    <row r="6" spans="2:20" s="3" customFormat="1" ht="16.5" customHeight="1">
      <c r="B6" s="167"/>
      <c r="C6" s="110" t="s">
        <v>5</v>
      </c>
      <c r="D6" s="110" t="s">
        <v>73</v>
      </c>
      <c r="E6" s="167"/>
      <c r="F6" s="110" t="s">
        <v>5</v>
      </c>
      <c r="G6" s="110" t="s">
        <v>73</v>
      </c>
      <c r="H6" s="167"/>
      <c r="I6" s="110" t="s">
        <v>5</v>
      </c>
      <c r="J6" s="110" t="s">
        <v>73</v>
      </c>
      <c r="K6" s="167"/>
      <c r="L6" s="110" t="s">
        <v>5</v>
      </c>
      <c r="M6" s="110" t="s">
        <v>73</v>
      </c>
      <c r="N6" s="167"/>
      <c r="O6" s="110" t="s">
        <v>5</v>
      </c>
      <c r="P6" s="110" t="s">
        <v>73</v>
      </c>
      <c r="Q6" s="167"/>
      <c r="R6" s="110" t="s">
        <v>5</v>
      </c>
      <c r="S6" s="110" t="s">
        <v>73</v>
      </c>
      <c r="T6" s="167"/>
    </row>
    <row r="7" spans="2:20" ht="12.75">
      <c r="B7" s="17" t="s">
        <v>302</v>
      </c>
      <c r="C7" s="18">
        <v>0</v>
      </c>
      <c r="D7" s="27">
        <v>0</v>
      </c>
      <c r="E7" s="16">
        <v>0</v>
      </c>
      <c r="F7" s="21">
        <v>0</v>
      </c>
      <c r="G7" s="27">
        <v>0</v>
      </c>
      <c r="H7" s="16">
        <v>0</v>
      </c>
      <c r="I7" s="18">
        <v>0</v>
      </c>
      <c r="J7" s="27">
        <v>0</v>
      </c>
      <c r="K7" s="16">
        <v>0</v>
      </c>
      <c r="L7" s="18">
        <v>0</v>
      </c>
      <c r="M7" s="27">
        <v>0</v>
      </c>
      <c r="N7" s="16">
        <v>0</v>
      </c>
      <c r="O7" s="18">
        <v>4471</v>
      </c>
      <c r="P7" s="27">
        <v>34.7</v>
      </c>
      <c r="Q7" s="16">
        <v>-21.6</v>
      </c>
      <c r="R7" s="18">
        <v>0</v>
      </c>
      <c r="S7" s="27">
        <v>0</v>
      </c>
      <c r="T7" s="16">
        <v>0</v>
      </c>
    </row>
    <row r="8" spans="2:27" ht="12.75">
      <c r="B8" s="17" t="s">
        <v>388</v>
      </c>
      <c r="C8" s="18">
        <v>52195</v>
      </c>
      <c r="D8" s="27">
        <v>444400</v>
      </c>
      <c r="E8" s="16">
        <v>-10.9</v>
      </c>
      <c r="F8" s="21" t="s">
        <v>396</v>
      </c>
      <c r="G8" s="27" t="s">
        <v>396</v>
      </c>
      <c r="H8" s="16" t="s">
        <v>436</v>
      </c>
      <c r="I8" s="18" t="s">
        <v>396</v>
      </c>
      <c r="J8" s="27" t="s">
        <v>396</v>
      </c>
      <c r="K8" s="16" t="s">
        <v>436</v>
      </c>
      <c r="L8" s="18" t="s">
        <v>396</v>
      </c>
      <c r="M8" s="27" t="s">
        <v>396</v>
      </c>
      <c r="N8" s="16" t="s">
        <v>436</v>
      </c>
      <c r="O8" s="18">
        <v>3815</v>
      </c>
      <c r="P8" s="27">
        <v>6852</v>
      </c>
      <c r="Q8" s="16">
        <v>8.5</v>
      </c>
      <c r="R8" s="18" t="s">
        <v>396</v>
      </c>
      <c r="S8" s="27" t="s">
        <v>396</v>
      </c>
      <c r="T8" s="16" t="s">
        <v>436</v>
      </c>
      <c r="U8" s="3"/>
      <c r="V8" s="3"/>
      <c r="W8" s="3"/>
      <c r="X8" s="3"/>
      <c r="Y8" s="3"/>
      <c r="Z8" s="3"/>
      <c r="AA8" s="3"/>
    </row>
    <row r="9" spans="2:20" ht="12.75">
      <c r="B9" s="17" t="s">
        <v>314</v>
      </c>
      <c r="C9" s="18">
        <v>0</v>
      </c>
      <c r="D9" s="27">
        <v>0</v>
      </c>
      <c r="E9" s="16">
        <v>0</v>
      </c>
      <c r="F9" s="21">
        <v>0</v>
      </c>
      <c r="G9" s="27">
        <v>0</v>
      </c>
      <c r="H9" s="16">
        <v>0</v>
      </c>
      <c r="I9" s="18" t="s">
        <v>396</v>
      </c>
      <c r="J9" s="27" t="s">
        <v>396</v>
      </c>
      <c r="K9" s="16" t="s">
        <v>436</v>
      </c>
      <c r="L9" s="18" t="s">
        <v>396</v>
      </c>
      <c r="M9" s="27" t="s">
        <v>396</v>
      </c>
      <c r="N9" s="16" t="s">
        <v>436</v>
      </c>
      <c r="O9" s="18" t="s">
        <v>396</v>
      </c>
      <c r="P9" s="27" t="s">
        <v>396</v>
      </c>
      <c r="Q9" s="16" t="s">
        <v>436</v>
      </c>
      <c r="R9" s="18" t="s">
        <v>396</v>
      </c>
      <c r="S9" s="27" t="s">
        <v>396</v>
      </c>
      <c r="T9" s="16" t="s">
        <v>436</v>
      </c>
    </row>
    <row r="10" spans="2:20" ht="12.75">
      <c r="B10" s="17" t="s">
        <v>392</v>
      </c>
      <c r="C10" s="18">
        <v>0</v>
      </c>
      <c r="D10" s="27">
        <v>0</v>
      </c>
      <c r="E10" s="16">
        <v>0</v>
      </c>
      <c r="F10" s="21">
        <v>0</v>
      </c>
      <c r="G10" s="27">
        <v>0</v>
      </c>
      <c r="H10" s="16">
        <v>0</v>
      </c>
      <c r="I10" s="18">
        <v>0</v>
      </c>
      <c r="J10" s="27">
        <v>0</v>
      </c>
      <c r="K10" s="16">
        <v>0</v>
      </c>
      <c r="L10" s="18">
        <v>0</v>
      </c>
      <c r="M10" s="27">
        <v>0</v>
      </c>
      <c r="N10" s="16">
        <v>0</v>
      </c>
      <c r="O10" s="18">
        <v>9</v>
      </c>
      <c r="P10" s="27">
        <v>0.1</v>
      </c>
      <c r="Q10" s="16">
        <v>0</v>
      </c>
      <c r="R10" s="18">
        <v>0</v>
      </c>
      <c r="S10" s="27">
        <v>0</v>
      </c>
      <c r="T10" s="16">
        <v>0</v>
      </c>
    </row>
    <row r="11" spans="2:20" ht="12.75">
      <c r="B11" s="17" t="s">
        <v>357</v>
      </c>
      <c r="C11" s="18">
        <v>0</v>
      </c>
      <c r="D11" s="27">
        <v>0</v>
      </c>
      <c r="E11" s="16">
        <v>0</v>
      </c>
      <c r="F11" s="21">
        <v>0</v>
      </c>
      <c r="G11" s="27">
        <v>0</v>
      </c>
      <c r="H11" s="16">
        <v>0</v>
      </c>
      <c r="I11" s="18">
        <v>4</v>
      </c>
      <c r="J11" s="27">
        <v>0</v>
      </c>
      <c r="K11" s="16" t="s">
        <v>436</v>
      </c>
      <c r="L11" s="18">
        <v>7</v>
      </c>
      <c r="M11" s="27">
        <v>0.1</v>
      </c>
      <c r="N11" s="16" t="s">
        <v>436</v>
      </c>
      <c r="O11" s="18">
        <v>16</v>
      </c>
      <c r="P11" s="27">
        <v>7.2</v>
      </c>
      <c r="Q11" s="16">
        <v>540.7</v>
      </c>
      <c r="R11" s="18" t="s">
        <v>396</v>
      </c>
      <c r="S11" s="27" t="s">
        <v>396</v>
      </c>
      <c r="T11" s="16" t="s">
        <v>436</v>
      </c>
    </row>
    <row r="12" spans="2:20" ht="12.75">
      <c r="B12" s="17" t="s">
        <v>316</v>
      </c>
      <c r="C12" s="18" t="s">
        <v>396</v>
      </c>
      <c r="D12" s="27" t="s">
        <v>396</v>
      </c>
      <c r="E12" s="16" t="s">
        <v>436</v>
      </c>
      <c r="F12" s="21" t="s">
        <v>396</v>
      </c>
      <c r="G12" s="27" t="s">
        <v>396</v>
      </c>
      <c r="H12" s="16" t="s">
        <v>436</v>
      </c>
      <c r="I12" s="18">
        <v>16</v>
      </c>
      <c r="J12" s="27">
        <v>0.1</v>
      </c>
      <c r="K12" s="16">
        <v>-73.7</v>
      </c>
      <c r="L12" s="18" t="s">
        <v>396</v>
      </c>
      <c r="M12" s="27" t="s">
        <v>396</v>
      </c>
      <c r="N12" s="16" t="s">
        <v>436</v>
      </c>
      <c r="O12" s="18" t="s">
        <v>396</v>
      </c>
      <c r="P12" s="27" t="s">
        <v>396</v>
      </c>
      <c r="Q12" s="16" t="s">
        <v>436</v>
      </c>
      <c r="R12" s="18" t="s">
        <v>396</v>
      </c>
      <c r="S12" s="27" t="s">
        <v>396</v>
      </c>
      <c r="T12" s="16" t="s">
        <v>436</v>
      </c>
    </row>
    <row r="13" spans="2:20" ht="12.75">
      <c r="B13" s="17" t="s">
        <v>318</v>
      </c>
      <c r="C13" s="18">
        <v>7694</v>
      </c>
      <c r="D13" s="27">
        <v>709.4</v>
      </c>
      <c r="E13" s="16">
        <v>4.1</v>
      </c>
      <c r="F13" s="21">
        <v>293</v>
      </c>
      <c r="G13" s="27">
        <v>6.4</v>
      </c>
      <c r="H13" s="16">
        <v>-3</v>
      </c>
      <c r="I13" s="18">
        <v>34</v>
      </c>
      <c r="J13" s="27">
        <v>0.5</v>
      </c>
      <c r="K13" s="16">
        <v>25</v>
      </c>
      <c r="L13" s="18">
        <v>214</v>
      </c>
      <c r="M13" s="27">
        <v>9.8</v>
      </c>
      <c r="N13" s="16">
        <v>66.1</v>
      </c>
      <c r="O13" s="18">
        <v>12436</v>
      </c>
      <c r="P13" s="27">
        <v>328.5</v>
      </c>
      <c r="Q13" s="16">
        <v>1.5</v>
      </c>
      <c r="R13" s="18">
        <v>0</v>
      </c>
      <c r="S13" s="27">
        <v>0</v>
      </c>
      <c r="T13" s="16">
        <v>0</v>
      </c>
    </row>
    <row r="14" spans="2:20" ht="12.75">
      <c r="B14" s="17" t="s">
        <v>397</v>
      </c>
      <c r="C14" s="18">
        <v>536311</v>
      </c>
      <c r="D14" s="27">
        <v>26473.5</v>
      </c>
      <c r="E14" s="16">
        <v>-23.8</v>
      </c>
      <c r="F14" s="21" t="s">
        <v>396</v>
      </c>
      <c r="G14" s="27" t="s">
        <v>396</v>
      </c>
      <c r="H14" s="16" t="s">
        <v>436</v>
      </c>
      <c r="I14" s="18" t="s">
        <v>396</v>
      </c>
      <c r="J14" s="27" t="s">
        <v>396</v>
      </c>
      <c r="K14" s="16" t="s">
        <v>436</v>
      </c>
      <c r="L14" s="18" t="s">
        <v>396</v>
      </c>
      <c r="M14" s="27" t="s">
        <v>396</v>
      </c>
      <c r="N14" s="16" t="s">
        <v>436</v>
      </c>
      <c r="O14" s="18" t="s">
        <v>396</v>
      </c>
      <c r="P14" s="27" t="s">
        <v>396</v>
      </c>
      <c r="Q14" s="16" t="s">
        <v>436</v>
      </c>
      <c r="R14" s="18">
        <v>106970</v>
      </c>
      <c r="S14" s="27">
        <v>7513.2</v>
      </c>
      <c r="T14" s="16">
        <v>-20.8</v>
      </c>
    </row>
    <row r="15" spans="2:20" ht="12.75">
      <c r="B15" s="17" t="s">
        <v>330</v>
      </c>
      <c r="C15" s="18">
        <v>67</v>
      </c>
      <c r="D15" s="27">
        <v>2.6</v>
      </c>
      <c r="E15" s="16">
        <v>-20.7</v>
      </c>
      <c r="F15" s="21">
        <v>22</v>
      </c>
      <c r="G15" s="27">
        <v>0.9</v>
      </c>
      <c r="H15" s="16">
        <v>131.6</v>
      </c>
      <c r="I15" s="18">
        <v>0</v>
      </c>
      <c r="J15" s="27">
        <v>0</v>
      </c>
      <c r="K15" s="16">
        <v>0</v>
      </c>
      <c r="L15" s="18">
        <v>8</v>
      </c>
      <c r="M15" s="27">
        <v>0.1</v>
      </c>
      <c r="N15" s="16">
        <v>-83.3</v>
      </c>
      <c r="O15" s="18">
        <v>236</v>
      </c>
      <c r="P15" s="27">
        <v>3.5</v>
      </c>
      <c r="Q15" s="16">
        <v>-12.4</v>
      </c>
      <c r="R15" s="18">
        <v>200</v>
      </c>
      <c r="S15" s="27">
        <v>4.9</v>
      </c>
      <c r="T15" s="16">
        <v>-44.4</v>
      </c>
    </row>
    <row r="16" spans="2:20" ht="12.75">
      <c r="B16" s="17" t="s">
        <v>366</v>
      </c>
      <c r="C16" s="18">
        <v>207</v>
      </c>
      <c r="D16" s="27">
        <v>4</v>
      </c>
      <c r="E16" s="16">
        <v>24.3</v>
      </c>
      <c r="F16" s="21" t="s">
        <v>396</v>
      </c>
      <c r="G16" s="27" t="s">
        <v>396</v>
      </c>
      <c r="H16" s="16" t="s">
        <v>436</v>
      </c>
      <c r="I16" s="18" t="s">
        <v>396</v>
      </c>
      <c r="J16" s="27" t="s">
        <v>396</v>
      </c>
      <c r="K16" s="16" t="s">
        <v>436</v>
      </c>
      <c r="L16" s="18">
        <v>51</v>
      </c>
      <c r="M16" s="27">
        <v>0.7</v>
      </c>
      <c r="N16" s="16">
        <v>-17.8</v>
      </c>
      <c r="O16" s="18">
        <v>933</v>
      </c>
      <c r="P16" s="27">
        <v>7.5</v>
      </c>
      <c r="Q16" s="16">
        <v>0.1</v>
      </c>
      <c r="R16" s="18">
        <v>7</v>
      </c>
      <c r="S16" s="27">
        <v>0.9</v>
      </c>
      <c r="T16" s="16">
        <v>745.5</v>
      </c>
    </row>
    <row r="17" spans="2:20" ht="12.75">
      <c r="B17" s="17" t="s">
        <v>332</v>
      </c>
      <c r="C17" s="18">
        <v>1861</v>
      </c>
      <c r="D17" s="27">
        <v>1844.4</v>
      </c>
      <c r="E17" s="16">
        <v>-36.3</v>
      </c>
      <c r="F17" s="21">
        <v>116</v>
      </c>
      <c r="G17" s="27">
        <v>29.8</v>
      </c>
      <c r="H17" s="16">
        <v>-33.6</v>
      </c>
      <c r="I17" s="18">
        <v>78</v>
      </c>
      <c r="J17" s="27">
        <v>0.6</v>
      </c>
      <c r="K17" s="16">
        <v>-91.9</v>
      </c>
      <c r="L17" s="18">
        <v>29211</v>
      </c>
      <c r="M17" s="27">
        <v>57076.9</v>
      </c>
      <c r="N17" s="16">
        <v>57</v>
      </c>
      <c r="O17" s="18">
        <v>1236</v>
      </c>
      <c r="P17" s="27">
        <v>128</v>
      </c>
      <c r="Q17" s="16">
        <v>47.3</v>
      </c>
      <c r="R17" s="18">
        <v>21164</v>
      </c>
      <c r="S17" s="27">
        <v>51.6</v>
      </c>
      <c r="T17" s="16">
        <v>16</v>
      </c>
    </row>
    <row r="18" spans="2:20" ht="12.75">
      <c r="B18" s="17" t="s">
        <v>342</v>
      </c>
      <c r="C18" s="18">
        <v>0</v>
      </c>
      <c r="D18" s="27">
        <v>0</v>
      </c>
      <c r="E18" s="16">
        <v>0</v>
      </c>
      <c r="F18" s="21">
        <v>0</v>
      </c>
      <c r="G18" s="27">
        <v>0</v>
      </c>
      <c r="H18" s="16">
        <v>0</v>
      </c>
      <c r="I18" s="18">
        <v>0</v>
      </c>
      <c r="J18" s="27">
        <v>0</v>
      </c>
      <c r="K18" s="16">
        <v>0</v>
      </c>
      <c r="L18" s="18">
        <v>37</v>
      </c>
      <c r="M18" s="27">
        <v>0.7</v>
      </c>
      <c r="N18" s="16">
        <v>-78.3</v>
      </c>
      <c r="O18" s="18">
        <v>505</v>
      </c>
      <c r="P18" s="27">
        <v>16.1</v>
      </c>
      <c r="Q18" s="16">
        <v>-46.1</v>
      </c>
      <c r="R18" s="18">
        <v>0</v>
      </c>
      <c r="S18" s="27">
        <v>0</v>
      </c>
      <c r="T18" s="16">
        <v>0</v>
      </c>
    </row>
    <row r="19" spans="2:20" ht="12.75">
      <c r="B19" s="17" t="s">
        <v>344</v>
      </c>
      <c r="C19" s="18" t="s">
        <v>396</v>
      </c>
      <c r="D19" s="27" t="s">
        <v>396</v>
      </c>
      <c r="E19" s="16" t="s">
        <v>436</v>
      </c>
      <c r="F19" s="21" t="s">
        <v>396</v>
      </c>
      <c r="G19" s="27" t="s">
        <v>396</v>
      </c>
      <c r="H19" s="16" t="s">
        <v>436</v>
      </c>
      <c r="I19" s="18" t="s">
        <v>396</v>
      </c>
      <c r="J19" s="27" t="s">
        <v>396</v>
      </c>
      <c r="K19" s="16" t="s">
        <v>436</v>
      </c>
      <c r="L19" s="18" t="s">
        <v>396</v>
      </c>
      <c r="M19" s="27" t="s">
        <v>396</v>
      </c>
      <c r="N19" s="16" t="s">
        <v>436</v>
      </c>
      <c r="O19" s="18" t="s">
        <v>396</v>
      </c>
      <c r="P19" s="27" t="s">
        <v>396</v>
      </c>
      <c r="Q19" s="16" t="s">
        <v>436</v>
      </c>
      <c r="R19" s="18" t="s">
        <v>396</v>
      </c>
      <c r="S19" s="27" t="s">
        <v>396</v>
      </c>
      <c r="T19" s="16" t="s">
        <v>436</v>
      </c>
    </row>
    <row r="20" spans="2:20" ht="12.75">
      <c r="B20" s="17" t="s">
        <v>380</v>
      </c>
      <c r="C20" s="18">
        <v>2949</v>
      </c>
      <c r="D20" s="27">
        <v>55.1</v>
      </c>
      <c r="E20" s="16">
        <v>-1.5</v>
      </c>
      <c r="F20" s="21">
        <v>5</v>
      </c>
      <c r="G20" s="27">
        <v>0</v>
      </c>
      <c r="H20" s="16">
        <v>-97.7</v>
      </c>
      <c r="I20" s="18">
        <v>0</v>
      </c>
      <c r="J20" s="27">
        <v>0</v>
      </c>
      <c r="K20" s="16">
        <v>0</v>
      </c>
      <c r="L20" s="18">
        <v>3</v>
      </c>
      <c r="M20" s="27">
        <v>1.4</v>
      </c>
      <c r="N20" s="16">
        <v>1058.3</v>
      </c>
      <c r="O20" s="18">
        <v>9410</v>
      </c>
      <c r="P20" s="27">
        <v>48.8</v>
      </c>
      <c r="Q20" s="16">
        <v>10.8</v>
      </c>
      <c r="R20" s="18">
        <v>16</v>
      </c>
      <c r="S20" s="27">
        <v>0</v>
      </c>
      <c r="T20" s="16">
        <v>100</v>
      </c>
    </row>
    <row r="21" spans="2:20" ht="12.75">
      <c r="B21" s="17" t="s">
        <v>346</v>
      </c>
      <c r="C21" s="18">
        <v>44</v>
      </c>
      <c r="D21" s="27">
        <v>1.7</v>
      </c>
      <c r="E21" s="16">
        <v>-26.1</v>
      </c>
      <c r="F21" s="21">
        <v>0</v>
      </c>
      <c r="G21" s="27">
        <v>0</v>
      </c>
      <c r="H21" s="16">
        <v>0</v>
      </c>
      <c r="I21" s="18">
        <v>0</v>
      </c>
      <c r="J21" s="27">
        <v>0</v>
      </c>
      <c r="K21" s="16">
        <v>0</v>
      </c>
      <c r="L21" s="18">
        <v>0</v>
      </c>
      <c r="M21" s="27">
        <v>0</v>
      </c>
      <c r="N21" s="16">
        <v>0</v>
      </c>
      <c r="O21" s="18">
        <v>5</v>
      </c>
      <c r="P21" s="27">
        <v>0</v>
      </c>
      <c r="Q21" s="16">
        <v>0</v>
      </c>
      <c r="R21" s="18">
        <v>0</v>
      </c>
      <c r="S21" s="27">
        <v>0</v>
      </c>
      <c r="T21" s="16">
        <v>0</v>
      </c>
    </row>
    <row r="22" spans="2:21" ht="12.75">
      <c r="B22" s="17" t="s">
        <v>433</v>
      </c>
      <c r="C22" s="18">
        <v>601328</v>
      </c>
      <c r="D22" s="27">
        <v>473490.7</v>
      </c>
      <c r="E22" s="16"/>
      <c r="F22" s="21">
        <v>436</v>
      </c>
      <c r="G22" s="27">
        <v>37.1</v>
      </c>
      <c r="H22" s="16"/>
      <c r="I22" s="18">
        <v>132</v>
      </c>
      <c r="J22" s="27">
        <v>1.2</v>
      </c>
      <c r="K22" s="16"/>
      <c r="L22" s="18">
        <v>29532</v>
      </c>
      <c r="M22" s="27">
        <v>57089.7</v>
      </c>
      <c r="N22" s="16"/>
      <c r="O22" s="18">
        <v>33072</v>
      </c>
      <c r="P22" s="27">
        <v>7426.4</v>
      </c>
      <c r="Q22" s="16"/>
      <c r="R22" s="18">
        <v>128357</v>
      </c>
      <c r="S22" s="27">
        <v>7570.6</v>
      </c>
      <c r="T22" s="16"/>
      <c r="U22" s="1074" t="s">
        <v>88</v>
      </c>
    </row>
    <row r="25" spans="1:28" ht="33" customHeight="1">
      <c r="B25" s="166" t="s">
        <v>348</v>
      </c>
      <c r="C25" s="177" t="s">
        <v>113</v>
      </c>
      <c r="D25" s="215" t="s">
        <v>88</v>
      </c>
      <c r="E25" s="166" t="s">
        <v>128</v>
      </c>
      <c r="F25" s="177" t="s">
        <v>114</v>
      </c>
      <c r="G25" s="214" t="s">
        <v>88</v>
      </c>
      <c r="H25" s="166" t="s">
        <v>128</v>
      </c>
      <c r="I25" s="177" t="s">
        <v>115</v>
      </c>
      <c r="J25" s="215" t="s">
        <v>88</v>
      </c>
      <c r="K25" s="166" t="s">
        <v>128</v>
      </c>
      <c r="L25" s="177" t="s">
        <v>116</v>
      </c>
      <c r="M25" s="215" t="s">
        <v>88</v>
      </c>
      <c r="N25" s="166" t="s">
        <v>128</v>
      </c>
      <c r="O25" s="177" t="s">
        <v>117</v>
      </c>
      <c r="P25" s="215" t="s">
        <v>88</v>
      </c>
      <c r="Q25" s="166" t="s">
        <v>128</v>
      </c>
      <c r="R25" s="177" t="s">
        <v>118</v>
      </c>
      <c r="S25" s="215" t="s">
        <v>88</v>
      </c>
      <c r="T25" s="166" t="s">
        <v>128</v>
      </c>
    </row>
    <row r="26" spans="1:28" ht="16.5" customHeight="1">
      <c r="B26" s="167" t="s">
        <v>348</v>
      </c>
      <c r="C26" s="110" t="s">
        <v>5</v>
      </c>
      <c r="D26" s="110" t="s">
        <v>73</v>
      </c>
      <c r="E26" s="167" t="s">
        <v>88</v>
      </c>
      <c r="F26" s="110" t="s">
        <v>5</v>
      </c>
      <c r="G26" s="110" t="s">
        <v>73</v>
      </c>
      <c r="H26" s="167" t="s">
        <v>88</v>
      </c>
      <c r="I26" s="110" t="s">
        <v>5</v>
      </c>
      <c r="J26" s="110" t="s">
        <v>73</v>
      </c>
      <c r="K26" s="167" t="s">
        <v>88</v>
      </c>
      <c r="L26" s="110" t="s">
        <v>5</v>
      </c>
      <c r="M26" s="110" t="s">
        <v>73</v>
      </c>
      <c r="N26" s="167" t="s">
        <v>88</v>
      </c>
      <c r="O26" s="110" t="s">
        <v>5</v>
      </c>
      <c r="P26" s="110" t="s">
        <v>73</v>
      </c>
      <c r="Q26" s="167" t="s">
        <v>88</v>
      </c>
      <c r="R26" s="110" t="s">
        <v>5</v>
      </c>
      <c r="S26" s="110" t="s">
        <v>73</v>
      </c>
      <c r="T26" s="167" t="s">
        <v>88</v>
      </c>
    </row>
    <row r="27" spans="2:20" ht="12.75">
      <c r="B27" s="17" t="s">
        <v>384</v>
      </c>
      <c r="C27" s="18">
        <v>126356</v>
      </c>
      <c r="D27" s="27">
        <v>12558</v>
      </c>
      <c r="E27" s="16">
        <v>-28.2</v>
      </c>
      <c r="F27" s="21" t="s">
        <v>396</v>
      </c>
      <c r="G27" s="27" t="s">
        <v>396</v>
      </c>
      <c r="H27" s="16" t="s">
        <v>436</v>
      </c>
      <c r="I27" s="18" t="s">
        <v>396</v>
      </c>
      <c r="J27" s="27" t="s">
        <v>396</v>
      </c>
      <c r="K27" s="16" t="s">
        <v>436</v>
      </c>
      <c r="L27" s="18" t="s">
        <v>396</v>
      </c>
      <c r="M27" s="27" t="s">
        <v>396</v>
      </c>
      <c r="N27" s="16" t="s">
        <v>436</v>
      </c>
      <c r="O27" s="18">
        <v>1059275</v>
      </c>
      <c r="P27" s="27">
        <v>4860.7</v>
      </c>
      <c r="Q27" s="16">
        <v>-21.5</v>
      </c>
      <c r="R27" s="18" t="s">
        <v>396</v>
      </c>
      <c r="S27" s="27" t="s">
        <v>396</v>
      </c>
      <c r="T27" s="16" t="s">
        <v>436</v>
      </c>
    </row>
    <row r="28" spans="2:21" ht="12.75">
      <c r="B28" s="17" t="s">
        <v>433</v>
      </c>
      <c r="C28" s="18">
        <v>126356</v>
      </c>
      <c r="D28" s="27">
        <v>12558</v>
      </c>
      <c r="E28" s="16"/>
      <c r="F28" s="21">
        <v>0</v>
      </c>
      <c r="G28" s="27">
        <v>0</v>
      </c>
      <c r="H28" s="16"/>
      <c r="I28" s="18">
        <v>0</v>
      </c>
      <c r="J28" s="27">
        <v>0</v>
      </c>
      <c r="K28" s="16"/>
      <c r="L28" s="18">
        <v>0</v>
      </c>
      <c r="M28" s="27">
        <v>0</v>
      </c>
      <c r="N28" s="16"/>
      <c r="O28" s="18">
        <v>1059275</v>
      </c>
      <c r="P28" s="27">
        <v>4860.7</v>
      </c>
      <c r="Q28" s="16"/>
      <c r="R28" s="18">
        <v>0</v>
      </c>
      <c r="S28" s="27">
        <v>0</v>
      </c>
      <c r="T28" s="16"/>
      <c r="U28" s="1074" t="s">
        <v>88</v>
      </c>
    </row>
    <row r="30" ht="12.75">
      <c r="B30" t="s">
        <v>351</v>
      </c>
    </row>
  </sheetData>
  <sheetProtection/>
  <mergeCells count="29">
    <mergeCell ref="B1:T1"/>
    <mergeCell ref="B2:T2"/>
    <mergeCell ref="B3:T3"/>
    <mergeCell ref="L5:M5"/>
    <mergeCell ref="I5:J5"/>
    <mergeCell ref="F5:G5"/>
    <mergeCell ref="C5:D5"/>
    <mergeCell ref="B5:B6"/>
    <mergeCell ref="E5:E6"/>
    <mergeCell ref="H5:H6"/>
    <mergeCell ref="K5:K6"/>
    <mergeCell ref="N5:N6"/>
    <mergeCell ref="Q5:Q6"/>
    <mergeCell ref="T5:T6"/>
    <mergeCell ref="O5:P5"/>
    <mergeCell ref="R5:S5"/>
    <mergeCell ref="L25:M25"/>
    <mergeCell ref="I25:J25"/>
    <mergeCell ref="F25:G25"/>
    <mergeCell ref="C25:D25"/>
    <mergeCell ref="B25:B26"/>
    <mergeCell ref="E25:E26"/>
    <mergeCell ref="H25:H26"/>
    <mergeCell ref="K25:K26"/>
    <mergeCell ref="N25:N26"/>
    <mergeCell ref="Q25:Q26"/>
    <mergeCell ref="T25:T26"/>
    <mergeCell ref="O25:P25"/>
    <mergeCell ref="R25:S25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9.8515625" style="0" customWidth="1"/>
    <col min="4" max="4" width="15.28125" style="0" customWidth="1"/>
    <col min="5" max="5" width="16.00390625" style="0" bestFit="1" customWidth="1"/>
    <col min="6" max="6" width="16.8515625" style="0" customWidth="1"/>
    <col min="7" max="7" width="16.00390625" style="0" bestFit="1" customWidth="1"/>
    <col min="8" max="8" width="12.28125" style="0" customWidth="1"/>
    <col min="9" max="9" width="16.28125" style="0" customWidth="1"/>
    <col min="10" max="10" width="15.140625" style="0" customWidth="1"/>
    <col min="11" max="11" width="14.140625" style="0" customWidth="1"/>
    <col min="12" max="12" width="15.28125" style="0" customWidth="1"/>
    <col min="13" max="13" width="14.7109375" style="0" customWidth="1"/>
    <col min="14" max="14" width="14.8515625" style="0" customWidth="1"/>
  </cols>
  <sheetData>
    <row r="1" spans="2:14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2:14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2:14" s="3" customFormat="1" ht="15.75" customHeight="1">
      <c r="B3" s="154" t="s">
        <v>640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2:9" s="3" customFormat="1" ht="12.75" customHeight="1">
      <c r="B4" s="152" t="s">
        <v>1</v>
      </c>
      <c r="C4" s="153"/>
      <c r="D4" s="153"/>
      <c r="E4" s="153"/>
      <c r="F4" s="153"/>
      <c r="G4" s="153"/>
      <c r="H4" s="153"/>
      <c r="I4" s="75"/>
    </row>
    <row r="5" spans="2:14" s="3" customFormat="1" ht="45.75" customHeight="1">
      <c r="B5" s="232" t="s">
        <v>168</v>
      </c>
      <c r="C5" s="232" t="s">
        <v>113</v>
      </c>
      <c r="D5" s="234"/>
      <c r="E5" s="232" t="s">
        <v>114</v>
      </c>
      <c r="F5" s="234"/>
      <c r="G5" s="232" t="s">
        <v>115</v>
      </c>
      <c r="H5" s="234"/>
      <c r="I5" s="232" t="s">
        <v>116</v>
      </c>
      <c r="J5" s="234"/>
      <c r="K5" s="232" t="s">
        <v>117</v>
      </c>
      <c r="L5" s="234"/>
      <c r="M5" s="232" t="s">
        <v>118</v>
      </c>
      <c r="N5" s="234"/>
    </row>
    <row r="6" spans="2:14" s="3" customFormat="1" ht="14.25">
      <c r="B6" s="233"/>
      <c r="C6" s="124" t="s">
        <v>5</v>
      </c>
      <c r="D6" s="124" t="s">
        <v>73</v>
      </c>
      <c r="E6" s="124" t="s">
        <v>5</v>
      </c>
      <c r="F6" s="124" t="s">
        <v>73</v>
      </c>
      <c r="G6" s="124" t="s">
        <v>5</v>
      </c>
      <c r="H6" s="124" t="s">
        <v>73</v>
      </c>
      <c r="I6" s="124" t="s">
        <v>5</v>
      </c>
      <c r="J6" s="124" t="s">
        <v>73</v>
      </c>
      <c r="K6" s="124" t="s">
        <v>5</v>
      </c>
      <c r="L6" s="124" t="s">
        <v>73</v>
      </c>
      <c r="M6" s="124" t="s">
        <v>5</v>
      </c>
      <c r="N6" s="124" t="s">
        <v>73</v>
      </c>
    </row>
    <row r="7" spans="2:14" ht="12.75">
      <c r="B7" s="52" t="s">
        <v>302</v>
      </c>
      <c r="C7" s="31">
        <v>0</v>
      </c>
      <c r="D7" s="33">
        <v>0</v>
      </c>
      <c r="E7" s="32">
        <v>0</v>
      </c>
      <c r="F7" s="16">
        <v>0</v>
      </c>
      <c r="G7" s="32">
        <v>0</v>
      </c>
      <c r="H7" s="16">
        <v>0</v>
      </c>
      <c r="I7" s="32">
        <v>0</v>
      </c>
      <c r="J7" s="16">
        <v>0</v>
      </c>
      <c r="K7" s="32">
        <v>9404</v>
      </c>
      <c r="L7" s="16">
        <v>79</v>
      </c>
      <c r="M7" s="32">
        <v>0</v>
      </c>
      <c r="N7" s="16">
        <v>0</v>
      </c>
    </row>
    <row r="8" spans="2:14" ht="12.75">
      <c r="B8" s="52" t="s">
        <v>388</v>
      </c>
      <c r="C8" s="31">
        <v>100478</v>
      </c>
      <c r="D8" s="33">
        <v>943032</v>
      </c>
      <c r="E8" s="32">
        <v>0</v>
      </c>
      <c r="F8" s="16">
        <v>0</v>
      </c>
      <c r="G8" s="32">
        <v>0</v>
      </c>
      <c r="H8" s="16">
        <v>0</v>
      </c>
      <c r="I8" s="32">
        <v>0</v>
      </c>
      <c r="J8" s="16">
        <v>0</v>
      </c>
      <c r="K8" s="32">
        <v>7567</v>
      </c>
      <c r="L8" s="16">
        <v>13170</v>
      </c>
      <c r="M8" s="32">
        <v>0</v>
      </c>
      <c r="N8" s="16">
        <v>0</v>
      </c>
    </row>
    <row r="9" spans="2:14" ht="12.75">
      <c r="B9" s="52" t="s">
        <v>314</v>
      </c>
      <c r="C9" s="31">
        <v>0</v>
      </c>
      <c r="D9" s="33">
        <v>0</v>
      </c>
      <c r="E9" s="32">
        <v>0</v>
      </c>
      <c r="F9" s="16">
        <v>0</v>
      </c>
      <c r="G9" s="32">
        <v>0</v>
      </c>
      <c r="H9" s="16">
        <v>0</v>
      </c>
      <c r="I9" s="32">
        <v>0</v>
      </c>
      <c r="J9" s="16">
        <v>0</v>
      </c>
      <c r="K9" s="32">
        <v>0</v>
      </c>
      <c r="L9" s="16">
        <v>0</v>
      </c>
      <c r="M9" s="32">
        <v>0</v>
      </c>
      <c r="N9" s="16">
        <v>0</v>
      </c>
    </row>
    <row r="10" spans="2:14" ht="12.75">
      <c r="B10" s="52" t="s">
        <v>392</v>
      </c>
      <c r="C10" s="31">
        <v>0</v>
      </c>
      <c r="D10" s="33">
        <v>0</v>
      </c>
      <c r="E10" s="32">
        <v>0</v>
      </c>
      <c r="F10" s="16">
        <v>0</v>
      </c>
      <c r="G10" s="32">
        <v>0</v>
      </c>
      <c r="H10" s="16">
        <v>0</v>
      </c>
      <c r="I10" s="32">
        <v>0</v>
      </c>
      <c r="J10" s="16">
        <v>0</v>
      </c>
      <c r="K10" s="32">
        <v>25</v>
      </c>
      <c r="L10" s="16">
        <v>0.2</v>
      </c>
      <c r="M10" s="32">
        <v>0</v>
      </c>
      <c r="N10" s="16">
        <v>0</v>
      </c>
    </row>
    <row r="11" spans="2:14" ht="12.75">
      <c r="B11" s="52" t="s">
        <v>357</v>
      </c>
      <c r="C11" s="31">
        <v>0</v>
      </c>
      <c r="D11" s="33">
        <v>0</v>
      </c>
      <c r="E11" s="32">
        <v>0</v>
      </c>
      <c r="F11" s="16">
        <v>0</v>
      </c>
      <c r="G11" s="32">
        <v>4</v>
      </c>
      <c r="H11" s="16">
        <v>0</v>
      </c>
      <c r="I11" s="32">
        <v>8</v>
      </c>
      <c r="J11" s="16">
        <v>0.1</v>
      </c>
      <c r="K11" s="32">
        <v>31</v>
      </c>
      <c r="L11" s="16">
        <v>8.4</v>
      </c>
      <c r="M11" s="32">
        <v>0</v>
      </c>
      <c r="N11" s="16">
        <v>0</v>
      </c>
    </row>
    <row r="12" spans="2:14" ht="12.75">
      <c r="B12" s="52" t="s">
        <v>316</v>
      </c>
      <c r="C12" s="31">
        <v>0</v>
      </c>
      <c r="D12" s="33">
        <v>0</v>
      </c>
      <c r="E12" s="32">
        <v>0</v>
      </c>
      <c r="F12" s="16">
        <v>0</v>
      </c>
      <c r="G12" s="32">
        <v>48</v>
      </c>
      <c r="H12" s="16">
        <v>0.2</v>
      </c>
      <c r="I12" s="32">
        <v>0</v>
      </c>
      <c r="J12" s="16">
        <v>0</v>
      </c>
      <c r="K12" s="32">
        <v>0</v>
      </c>
      <c r="L12" s="16">
        <v>0</v>
      </c>
      <c r="M12" s="32">
        <v>0</v>
      </c>
      <c r="N12" s="16">
        <v>0</v>
      </c>
    </row>
    <row r="13" spans="2:14" ht="12.75">
      <c r="B13" s="52" t="s">
        <v>318</v>
      </c>
      <c r="C13" s="31">
        <v>15640</v>
      </c>
      <c r="D13" s="33">
        <v>1391</v>
      </c>
      <c r="E13" s="32">
        <v>576</v>
      </c>
      <c r="F13" s="16">
        <v>13</v>
      </c>
      <c r="G13" s="32">
        <v>72</v>
      </c>
      <c r="H13" s="16">
        <v>0.9</v>
      </c>
      <c r="I13" s="32">
        <v>405</v>
      </c>
      <c r="J13" s="16">
        <v>15.7</v>
      </c>
      <c r="K13" s="32">
        <v>25248</v>
      </c>
      <c r="L13" s="16">
        <v>652.2</v>
      </c>
      <c r="M13" s="32">
        <v>0</v>
      </c>
      <c r="N13" s="16">
        <v>0</v>
      </c>
    </row>
    <row r="14" spans="2:14" ht="12.75">
      <c r="B14" s="52" t="s">
        <v>397</v>
      </c>
      <c r="C14" s="31">
        <v>1090266</v>
      </c>
      <c r="D14" s="33">
        <v>61219.2</v>
      </c>
      <c r="E14" s="32">
        <v>0</v>
      </c>
      <c r="F14" s="16">
        <v>0</v>
      </c>
      <c r="G14" s="32">
        <v>0</v>
      </c>
      <c r="H14" s="16">
        <v>0</v>
      </c>
      <c r="I14" s="32">
        <v>0</v>
      </c>
      <c r="J14" s="16">
        <v>0</v>
      </c>
      <c r="K14" s="32">
        <v>0</v>
      </c>
      <c r="L14" s="16">
        <v>0</v>
      </c>
      <c r="M14" s="32">
        <v>212412</v>
      </c>
      <c r="N14" s="16">
        <v>16997.8</v>
      </c>
    </row>
    <row r="15" spans="2:14" ht="12.75">
      <c r="B15" s="52" t="s">
        <v>330</v>
      </c>
      <c r="C15" s="31">
        <v>144</v>
      </c>
      <c r="D15" s="33">
        <v>6</v>
      </c>
      <c r="E15" s="32">
        <v>36</v>
      </c>
      <c r="F15" s="16">
        <v>1.3</v>
      </c>
      <c r="G15" s="32">
        <v>0</v>
      </c>
      <c r="H15" s="16">
        <v>0</v>
      </c>
      <c r="I15" s="32">
        <v>23</v>
      </c>
      <c r="J15" s="16">
        <v>0.5</v>
      </c>
      <c r="K15" s="32">
        <v>456</v>
      </c>
      <c r="L15" s="16">
        <v>7.6</v>
      </c>
      <c r="M15" s="32">
        <v>452</v>
      </c>
      <c r="N15" s="16">
        <v>13.7</v>
      </c>
    </row>
    <row r="16" spans="2:14" ht="12.75">
      <c r="B16" s="52" t="s">
        <v>366</v>
      </c>
      <c r="C16" s="31">
        <v>402</v>
      </c>
      <c r="D16" s="33">
        <v>7.3</v>
      </c>
      <c r="E16" s="32">
        <v>0</v>
      </c>
      <c r="F16" s="16">
        <v>0</v>
      </c>
      <c r="G16" s="32">
        <v>0</v>
      </c>
      <c r="H16" s="16">
        <v>0</v>
      </c>
      <c r="I16" s="32">
        <v>124</v>
      </c>
      <c r="J16" s="16">
        <v>1.6</v>
      </c>
      <c r="K16" s="32">
        <v>1983</v>
      </c>
      <c r="L16" s="16">
        <v>15</v>
      </c>
      <c r="M16" s="32">
        <v>9</v>
      </c>
      <c r="N16" s="16">
        <v>1</v>
      </c>
    </row>
    <row r="17" spans="2:14" ht="12.75">
      <c r="B17" s="52" t="s">
        <v>332</v>
      </c>
      <c r="C17" s="31">
        <v>3742</v>
      </c>
      <c r="D17" s="33">
        <v>4739.3</v>
      </c>
      <c r="E17" s="32">
        <v>234</v>
      </c>
      <c r="F17" s="16">
        <v>74.6</v>
      </c>
      <c r="G17" s="32">
        <v>113</v>
      </c>
      <c r="H17" s="16">
        <v>8.5</v>
      </c>
      <c r="I17" s="32">
        <v>70915</v>
      </c>
      <c r="J17" s="16">
        <v>93438.8</v>
      </c>
      <c r="K17" s="32">
        <v>2740</v>
      </c>
      <c r="L17" s="16">
        <v>214.8</v>
      </c>
      <c r="M17" s="32">
        <v>39866</v>
      </c>
      <c r="N17" s="16">
        <v>96</v>
      </c>
    </row>
    <row r="18" spans="2:14" ht="12.75">
      <c r="B18" s="52" t="s">
        <v>342</v>
      </c>
      <c r="C18" s="31">
        <v>0</v>
      </c>
      <c r="D18" s="33">
        <v>0</v>
      </c>
      <c r="E18" s="32">
        <v>0</v>
      </c>
      <c r="F18" s="16">
        <v>0</v>
      </c>
      <c r="G18" s="32">
        <v>0</v>
      </c>
      <c r="H18" s="16">
        <v>0</v>
      </c>
      <c r="I18" s="32">
        <v>90</v>
      </c>
      <c r="J18" s="16">
        <v>3.9</v>
      </c>
      <c r="K18" s="32">
        <v>1268</v>
      </c>
      <c r="L18" s="16">
        <v>46</v>
      </c>
      <c r="M18" s="32">
        <v>0</v>
      </c>
      <c r="N18" s="16">
        <v>0</v>
      </c>
    </row>
    <row r="19" spans="2:14" ht="12.75">
      <c r="B19" s="52" t="s">
        <v>344</v>
      </c>
      <c r="C19" s="31">
        <v>0</v>
      </c>
      <c r="D19" s="33">
        <v>0</v>
      </c>
      <c r="E19" s="32">
        <v>0</v>
      </c>
      <c r="F19" s="16">
        <v>0</v>
      </c>
      <c r="G19" s="32">
        <v>0</v>
      </c>
      <c r="H19" s="16">
        <v>0</v>
      </c>
      <c r="I19" s="32">
        <v>0</v>
      </c>
      <c r="J19" s="16">
        <v>0</v>
      </c>
      <c r="K19" s="32">
        <v>0</v>
      </c>
      <c r="L19" s="16">
        <v>0</v>
      </c>
      <c r="M19" s="32">
        <v>0</v>
      </c>
      <c r="N19" s="16">
        <v>0</v>
      </c>
    </row>
    <row r="20" spans="2:14" ht="12.75">
      <c r="B20" s="52" t="s">
        <v>380</v>
      </c>
      <c r="C20" s="31">
        <v>6596</v>
      </c>
      <c r="D20" s="33">
        <v>111.1</v>
      </c>
      <c r="E20" s="32">
        <v>10</v>
      </c>
      <c r="F20" s="16">
        <v>0.5</v>
      </c>
      <c r="G20" s="32">
        <v>0</v>
      </c>
      <c r="H20" s="16">
        <v>0</v>
      </c>
      <c r="I20" s="32">
        <v>4</v>
      </c>
      <c r="J20" s="16">
        <v>1.5</v>
      </c>
      <c r="K20" s="32">
        <v>19386</v>
      </c>
      <c r="L20" s="16">
        <v>92.8</v>
      </c>
      <c r="M20" s="32">
        <v>29</v>
      </c>
      <c r="N20" s="16">
        <v>0</v>
      </c>
    </row>
    <row r="21" spans="2:14" ht="12.75">
      <c r="B21" s="52" t="s">
        <v>346</v>
      </c>
      <c r="C21" s="31">
        <v>71</v>
      </c>
      <c r="D21" s="33">
        <v>4</v>
      </c>
      <c r="E21" s="32">
        <v>0</v>
      </c>
      <c r="F21" s="16">
        <v>0</v>
      </c>
      <c r="G21" s="32">
        <v>0</v>
      </c>
      <c r="H21" s="16">
        <v>0</v>
      </c>
      <c r="I21" s="32">
        <v>0</v>
      </c>
      <c r="J21" s="16">
        <v>0</v>
      </c>
      <c r="K21" s="32">
        <v>11</v>
      </c>
      <c r="L21" s="16">
        <v>0</v>
      </c>
      <c r="M21" s="32">
        <v>0</v>
      </c>
      <c r="N21" s="16">
        <v>0</v>
      </c>
    </row>
    <row r="22" spans="2:15" ht="12.75">
      <c r="B22" s="52" t="s">
        <v>433</v>
      </c>
      <c r="C22" s="31">
        <v>1217339</v>
      </c>
      <c r="D22" s="33">
        <v>1010509.9</v>
      </c>
      <c r="E22" s="32">
        <v>856</v>
      </c>
      <c r="F22" s="16">
        <v>89.4</v>
      </c>
      <c r="G22" s="32">
        <v>236</v>
      </c>
      <c r="H22" s="16">
        <v>9.7</v>
      </c>
      <c r="I22" s="32">
        <v>71569</v>
      </c>
      <c r="J22" s="16">
        <v>93462.1</v>
      </c>
      <c r="K22" s="32">
        <v>68118</v>
      </c>
      <c r="L22" s="16">
        <v>14285.8</v>
      </c>
      <c r="M22" s="32">
        <v>252768</v>
      </c>
      <c r="N22" s="16">
        <v>17108.6</v>
      </c>
      <c r="O22" s="1124" t="s">
        <v>88</v>
      </c>
    </row>
    <row r="25" spans="1:14" ht="45.75" customHeight="1">
      <c r="B25" s="232" t="s">
        <v>348</v>
      </c>
      <c r="C25" s="232" t="s">
        <v>113</v>
      </c>
      <c r="D25" s="234" t="s">
        <v>88</v>
      </c>
      <c r="E25" s="232" t="s">
        <v>114</v>
      </c>
      <c r="F25" s="234" t="s">
        <v>88</v>
      </c>
      <c r="G25" s="232" t="s">
        <v>115</v>
      </c>
      <c r="H25" s="234" t="s">
        <v>88</v>
      </c>
      <c r="I25" s="232" t="s">
        <v>116</v>
      </c>
      <c r="J25" s="234" t="s">
        <v>88</v>
      </c>
      <c r="K25" s="232" t="s">
        <v>117</v>
      </c>
      <c r="L25" s="234" t="s">
        <v>88</v>
      </c>
      <c r="M25" s="232" t="s">
        <v>118</v>
      </c>
      <c r="N25" s="234" t="s">
        <v>88</v>
      </c>
    </row>
    <row r="26" spans="1:14" ht="14.25" customHeight="1">
      <c r="B26" s="233" t="s">
        <v>348</v>
      </c>
      <c r="C26" s="124" t="s">
        <v>5</v>
      </c>
      <c r="D26" s="124" t="s">
        <v>73</v>
      </c>
      <c r="E26" s="124" t="s">
        <v>5</v>
      </c>
      <c r="F26" s="124" t="s">
        <v>73</v>
      </c>
      <c r="G26" s="124" t="s">
        <v>5</v>
      </c>
      <c r="H26" s="124" t="s">
        <v>73</v>
      </c>
      <c r="I26" s="124" t="s">
        <v>5</v>
      </c>
      <c r="J26" s="124" t="s">
        <v>73</v>
      </c>
      <c r="K26" s="124" t="s">
        <v>5</v>
      </c>
      <c r="L26" s="124" t="s">
        <v>73</v>
      </c>
      <c r="M26" s="124" t="s">
        <v>5</v>
      </c>
      <c r="N26" s="124" t="s">
        <v>73</v>
      </c>
    </row>
    <row r="27" spans="2:14" ht="12.75">
      <c r="B27" s="52" t="s">
        <v>384</v>
      </c>
      <c r="C27" s="31">
        <v>298795</v>
      </c>
      <c r="D27" s="33">
        <v>30050.2</v>
      </c>
      <c r="E27" s="32">
        <v>0</v>
      </c>
      <c r="F27" s="16">
        <v>0</v>
      </c>
      <c r="G27" s="32">
        <v>0</v>
      </c>
      <c r="H27" s="16">
        <v>0</v>
      </c>
      <c r="I27" s="32">
        <v>0</v>
      </c>
      <c r="J27" s="16">
        <v>0</v>
      </c>
      <c r="K27" s="32">
        <v>2326664</v>
      </c>
      <c r="L27" s="16">
        <v>11054.3</v>
      </c>
      <c r="M27" s="32">
        <v>0</v>
      </c>
      <c r="N27" s="16">
        <v>0</v>
      </c>
    </row>
    <row r="28" spans="2:15" ht="12.75">
      <c r="B28" s="52" t="s">
        <v>433</v>
      </c>
      <c r="C28" s="31">
        <v>298795</v>
      </c>
      <c r="D28" s="33">
        <v>30050.2</v>
      </c>
      <c r="E28" s="32">
        <v>0</v>
      </c>
      <c r="F28" s="16">
        <v>0</v>
      </c>
      <c r="G28" s="32">
        <v>0</v>
      </c>
      <c r="H28" s="16">
        <v>0</v>
      </c>
      <c r="I28" s="32">
        <v>0</v>
      </c>
      <c r="J28" s="16">
        <v>0</v>
      </c>
      <c r="K28" s="32">
        <v>2326664</v>
      </c>
      <c r="L28" s="16">
        <v>11054.3</v>
      </c>
      <c r="M28" s="32">
        <v>0</v>
      </c>
      <c r="N28" s="16">
        <v>0</v>
      </c>
      <c r="O28" s="1124" t="s">
        <v>88</v>
      </c>
    </row>
    <row r="30" ht="12.75">
      <c r="B30" t="s">
        <v>351</v>
      </c>
    </row>
  </sheetData>
  <sheetProtection/>
  <mergeCells count="18">
    <mergeCell ref="B5:B6"/>
    <mergeCell ref="I5:J5"/>
    <mergeCell ref="K5:L5"/>
    <mergeCell ref="M5:N5"/>
    <mergeCell ref="B1:N1"/>
    <mergeCell ref="B2:N2"/>
    <mergeCell ref="B3:N3"/>
    <mergeCell ref="B4:H4"/>
    <mergeCell ref="C5:D5"/>
    <mergeCell ref="E5:F5"/>
    <mergeCell ref="G5:H5"/>
    <mergeCell ref="B25:B26"/>
    <mergeCell ref="I25:J25"/>
    <mergeCell ref="K25:L25"/>
    <mergeCell ref="M25:N25"/>
    <mergeCell ref="C25:D25"/>
    <mergeCell ref="E25:F25"/>
    <mergeCell ref="G25:H2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2.28125" style="0" customWidth="1"/>
    <col min="3" max="3" width="26.28125" style="0" customWidth="1"/>
    <col min="4" max="4" width="17.8515625" style="0" customWidth="1"/>
    <col min="5" max="5" width="16.00390625" style="0" customWidth="1"/>
    <col min="6" max="6" width="16.7109375" style="0" customWidth="1"/>
    <col min="7" max="7" width="20.421875" style="0" customWidth="1"/>
    <col min="8" max="8" width="16.421875" style="0" customWidth="1"/>
    <col min="9" max="9" width="15.00390625" style="0" customWidth="1"/>
    <col min="10" max="10" width="13.28125" style="0" customWidth="1"/>
    <col min="11" max="11" width="14.28125" style="0" customWidth="1"/>
    <col min="12" max="12" width="17.421875" style="0" customWidth="1"/>
  </cols>
  <sheetData>
    <row r="1" spans="2:11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2:11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2:11" s="3" customFormat="1" ht="15.75" customHeight="1">
      <c r="B3" s="154" t="s">
        <v>641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2:9" s="3" customFormat="1" ht="12.75" customHeight="1">
      <c r="B4" s="152" t="s">
        <v>1</v>
      </c>
      <c r="C4" s="153"/>
      <c r="D4" s="153"/>
      <c r="E4" s="153"/>
      <c r="F4" s="153"/>
      <c r="G4" s="153"/>
      <c r="H4" s="153"/>
      <c r="I4" s="75"/>
    </row>
    <row r="5" spans="2:11" s="3" customFormat="1" ht="42" customHeight="1">
      <c r="B5" s="106" t="s">
        <v>168</v>
      </c>
      <c r="C5" s="106" t="s">
        <v>113</v>
      </c>
      <c r="D5" s="106" t="s">
        <v>114</v>
      </c>
      <c r="E5" s="106" t="s">
        <v>115</v>
      </c>
      <c r="F5" s="106" t="s">
        <v>116</v>
      </c>
      <c r="G5" s="106" t="s">
        <v>117</v>
      </c>
      <c r="H5" s="106" t="s">
        <v>118</v>
      </c>
      <c r="I5" s="106" t="s">
        <v>4</v>
      </c>
      <c r="J5" s="106" t="s">
        <v>140</v>
      </c>
      <c r="K5" s="106" t="s">
        <v>130</v>
      </c>
    </row>
    <row r="6" spans="2:11" ht="12.75">
      <c r="B6" s="53" t="s">
        <v>302</v>
      </c>
      <c r="C6" s="95">
        <v>43</v>
      </c>
      <c r="D6" s="95">
        <v>0</v>
      </c>
      <c r="E6" s="95">
        <v>0</v>
      </c>
      <c r="F6" s="95">
        <v>0</v>
      </c>
      <c r="G6" s="95">
        <v>25</v>
      </c>
      <c r="H6" s="95">
        <v>4</v>
      </c>
      <c r="I6" s="54">
        <v>72</v>
      </c>
      <c r="J6" s="95">
        <v>2</v>
      </c>
      <c r="K6" s="96">
        <v>130</v>
      </c>
    </row>
    <row r="7" spans="2:11" ht="12.75">
      <c r="B7" s="53" t="s">
        <v>388</v>
      </c>
      <c r="C7" s="95">
        <v>1701</v>
      </c>
      <c r="D7" s="95" t="s">
        <v>396</v>
      </c>
      <c r="E7" s="95" t="s">
        <v>396</v>
      </c>
      <c r="F7" s="95" t="s">
        <v>396</v>
      </c>
      <c r="G7" s="95">
        <v>701</v>
      </c>
      <c r="H7" s="95" t="s">
        <v>396</v>
      </c>
      <c r="I7" s="54">
        <v>2404</v>
      </c>
      <c r="J7" s="95" t="s">
        <v>396</v>
      </c>
      <c r="K7" s="96">
        <v>43077</v>
      </c>
    </row>
    <row r="8" spans="2:11" ht="12.75">
      <c r="B8" s="53" t="s">
        <v>435</v>
      </c>
      <c r="C8" s="95" t="s">
        <v>396</v>
      </c>
      <c r="D8" s="95" t="s">
        <v>396</v>
      </c>
      <c r="E8" s="95" t="s">
        <v>396</v>
      </c>
      <c r="F8" s="95" t="s">
        <v>396</v>
      </c>
      <c r="G8" s="95" t="s">
        <v>396</v>
      </c>
      <c r="H8" s="95" t="s">
        <v>396</v>
      </c>
      <c r="I8" s="54">
        <v>32800</v>
      </c>
      <c r="J8" s="95" t="s">
        <v>396</v>
      </c>
      <c r="K8" s="96" t="s">
        <v>396</v>
      </c>
    </row>
    <row r="9" spans="2:11" ht="12.75">
      <c r="B9" s="53" t="s">
        <v>314</v>
      </c>
      <c r="C9" s="95">
        <v>46</v>
      </c>
      <c r="D9" s="95">
        <v>36</v>
      </c>
      <c r="E9" s="95">
        <v>16</v>
      </c>
      <c r="F9" s="95">
        <v>24</v>
      </c>
      <c r="G9" s="95" t="s">
        <v>396</v>
      </c>
      <c r="H9" s="95" t="s">
        <v>396</v>
      </c>
      <c r="I9" s="54">
        <v>2</v>
      </c>
      <c r="J9" s="95" t="s">
        <v>396</v>
      </c>
      <c r="K9" s="96" t="s">
        <v>396</v>
      </c>
    </row>
    <row r="10" spans="2:11" ht="12.75">
      <c r="B10" s="53" t="s">
        <v>392</v>
      </c>
      <c r="C10" s="95">
        <v>37</v>
      </c>
      <c r="D10" s="95">
        <v>0</v>
      </c>
      <c r="E10" s="95">
        <v>0</v>
      </c>
      <c r="F10" s="95">
        <v>43</v>
      </c>
      <c r="G10" s="95">
        <v>298</v>
      </c>
      <c r="H10" s="95">
        <v>8</v>
      </c>
      <c r="I10" s="54">
        <v>386</v>
      </c>
      <c r="J10" s="95">
        <v>11</v>
      </c>
      <c r="K10" s="96">
        <v>733</v>
      </c>
    </row>
    <row r="11" spans="2:11" ht="12.75">
      <c r="B11" s="53" t="s">
        <v>357</v>
      </c>
      <c r="C11" s="95">
        <v>15</v>
      </c>
      <c r="D11" s="95">
        <v>0</v>
      </c>
      <c r="E11" s="95">
        <v>4</v>
      </c>
      <c r="F11" s="95">
        <v>18</v>
      </c>
      <c r="G11" s="95">
        <v>79</v>
      </c>
      <c r="H11" s="95">
        <v>0</v>
      </c>
      <c r="I11" s="54">
        <v>116</v>
      </c>
      <c r="J11" s="95">
        <v>3</v>
      </c>
      <c r="K11" s="96">
        <v>24</v>
      </c>
    </row>
    <row r="12" spans="2:11" ht="12.75">
      <c r="B12" s="53" t="s">
        <v>316</v>
      </c>
      <c r="C12" s="95">
        <v>1</v>
      </c>
      <c r="D12" s="95" t="s">
        <v>396</v>
      </c>
      <c r="E12" s="95">
        <v>2</v>
      </c>
      <c r="F12" s="95" t="s">
        <v>396</v>
      </c>
      <c r="G12" s="95">
        <v>9</v>
      </c>
      <c r="H12" s="95" t="s">
        <v>396</v>
      </c>
      <c r="I12" s="54">
        <v>12</v>
      </c>
      <c r="J12" s="95" t="s">
        <v>396</v>
      </c>
      <c r="K12" s="96" t="s">
        <v>396</v>
      </c>
    </row>
    <row r="13" spans="2:11" ht="12.75">
      <c r="B13" s="53" t="s">
        <v>318</v>
      </c>
      <c r="C13" s="95">
        <v>2712</v>
      </c>
      <c r="D13" s="95">
        <v>1362</v>
      </c>
      <c r="E13" s="95">
        <v>23</v>
      </c>
      <c r="F13" s="95">
        <v>1857</v>
      </c>
      <c r="G13" s="95">
        <v>29095</v>
      </c>
      <c r="H13" s="95">
        <v>0</v>
      </c>
      <c r="I13" s="54">
        <v>35049</v>
      </c>
      <c r="J13" s="95">
        <v>407</v>
      </c>
      <c r="K13" s="96" t="s">
        <v>396</v>
      </c>
    </row>
    <row r="14" spans="2:11" ht="12.75">
      <c r="B14" s="53" t="s">
        <v>397</v>
      </c>
      <c r="C14" s="95">
        <v>2211</v>
      </c>
      <c r="D14" s="95" t="s">
        <v>396</v>
      </c>
      <c r="E14" s="95" t="s">
        <v>396</v>
      </c>
      <c r="F14" s="95" t="s">
        <v>396</v>
      </c>
      <c r="G14" s="95" t="s">
        <v>396</v>
      </c>
      <c r="H14" s="95">
        <v>53239</v>
      </c>
      <c r="I14" s="54">
        <v>55450</v>
      </c>
      <c r="J14" s="95">
        <v>1079</v>
      </c>
      <c r="K14" s="96" t="s">
        <v>396</v>
      </c>
    </row>
    <row r="15" spans="2:11" ht="12.75">
      <c r="B15" s="53" t="s">
        <v>330</v>
      </c>
      <c r="C15" s="95">
        <v>939</v>
      </c>
      <c r="D15" s="95">
        <v>2189</v>
      </c>
      <c r="E15" s="95">
        <v>0</v>
      </c>
      <c r="F15" s="95">
        <v>3440</v>
      </c>
      <c r="G15" s="95">
        <v>4362</v>
      </c>
      <c r="H15" s="95">
        <v>28242</v>
      </c>
      <c r="I15" s="54">
        <v>39172</v>
      </c>
      <c r="J15" s="95">
        <v>1276</v>
      </c>
      <c r="K15" s="96">
        <v>137097</v>
      </c>
    </row>
    <row r="16" spans="2:12" ht="12.75">
      <c r="B16" s="53" t="s">
        <v>366</v>
      </c>
      <c r="C16" s="95">
        <v>68</v>
      </c>
      <c r="D16" s="95" t="s">
        <v>396</v>
      </c>
      <c r="E16" s="95" t="s">
        <v>396</v>
      </c>
      <c r="F16" s="95">
        <v>13</v>
      </c>
      <c r="G16" s="95">
        <v>112</v>
      </c>
      <c r="H16" s="95">
        <v>39</v>
      </c>
      <c r="I16" s="54">
        <v>232</v>
      </c>
      <c r="J16" s="95">
        <v>13</v>
      </c>
      <c r="K16" s="96">
        <v>131</v>
      </c>
      <c r="L16" s="93"/>
    </row>
    <row r="17" spans="2:11" ht="12.75">
      <c r="B17" s="53" t="s">
        <v>332</v>
      </c>
      <c r="C17" s="95">
        <v>135</v>
      </c>
      <c r="D17" s="95">
        <v>424</v>
      </c>
      <c r="E17" s="95">
        <v>7</v>
      </c>
      <c r="F17" s="95">
        <v>1527</v>
      </c>
      <c r="G17" s="95">
        <v>1358</v>
      </c>
      <c r="H17" s="95">
        <v>2260</v>
      </c>
      <c r="I17" s="54">
        <v>5711</v>
      </c>
      <c r="J17" s="95">
        <v>123</v>
      </c>
      <c r="K17" s="96">
        <v>8552</v>
      </c>
    </row>
    <row r="18" spans="2:11" ht="12.75">
      <c r="B18" s="53" t="s">
        <v>342</v>
      </c>
      <c r="C18" s="95">
        <v>0</v>
      </c>
      <c r="D18" s="95">
        <v>33</v>
      </c>
      <c r="E18" s="95">
        <v>0</v>
      </c>
      <c r="F18" s="95">
        <v>26</v>
      </c>
      <c r="G18" s="95">
        <v>69</v>
      </c>
      <c r="H18" s="95">
        <v>0</v>
      </c>
      <c r="I18" s="54">
        <v>128</v>
      </c>
      <c r="J18" s="95">
        <v>2</v>
      </c>
      <c r="K18" s="96">
        <v>1344</v>
      </c>
    </row>
    <row r="19" spans="2:11" ht="12.75">
      <c r="B19" s="53" t="s">
        <v>344</v>
      </c>
      <c r="C19" s="95" t="s">
        <v>396</v>
      </c>
      <c r="D19" s="95" t="s">
        <v>396</v>
      </c>
      <c r="E19" s="95" t="s">
        <v>396</v>
      </c>
      <c r="F19" s="95" t="s">
        <v>396</v>
      </c>
      <c r="G19" s="95" t="s">
        <v>396</v>
      </c>
      <c r="H19" s="95" t="s">
        <v>396</v>
      </c>
      <c r="I19" s="54">
        <v>17584</v>
      </c>
      <c r="J19" s="95">
        <v>1137</v>
      </c>
      <c r="K19" s="96">
        <v>17840</v>
      </c>
    </row>
    <row r="20" spans="2:11" ht="12.75">
      <c r="B20" s="53" t="s">
        <v>380</v>
      </c>
      <c r="C20" s="95">
        <v>64</v>
      </c>
      <c r="D20" s="95">
        <v>327</v>
      </c>
      <c r="E20" s="95">
        <v>0</v>
      </c>
      <c r="F20" s="95">
        <v>35</v>
      </c>
      <c r="G20" s="95">
        <v>250</v>
      </c>
      <c r="H20" s="95">
        <v>3</v>
      </c>
      <c r="I20" s="54">
        <v>679</v>
      </c>
      <c r="J20" s="95">
        <v>55</v>
      </c>
      <c r="K20" s="96" t="s">
        <v>396</v>
      </c>
    </row>
    <row r="21" spans="2:11" ht="12.75">
      <c r="B21" s="53" t="s">
        <v>346</v>
      </c>
      <c r="C21" s="95">
        <v>23</v>
      </c>
      <c r="D21" s="95">
        <v>1</v>
      </c>
      <c r="E21" s="95">
        <v>1</v>
      </c>
      <c r="F21" s="95">
        <v>0</v>
      </c>
      <c r="G21" s="95">
        <v>15</v>
      </c>
      <c r="H21" s="95">
        <v>0</v>
      </c>
      <c r="I21" s="54">
        <v>40</v>
      </c>
      <c r="J21" s="95">
        <v>0</v>
      </c>
      <c r="K21" s="96">
        <v>0</v>
      </c>
    </row>
    <row r="22" spans="2:11" ht="12.75">
      <c r="B22" s="53" t="s">
        <v>433</v>
      </c>
      <c r="C22" s="95">
        <v>7995</v>
      </c>
      <c r="D22" s="95">
        <v>4372</v>
      </c>
      <c r="E22" s="95">
        <v>53</v>
      </c>
      <c r="F22" s="95">
        <v>6983</v>
      </c>
      <c r="G22" s="95">
        <v>36373</v>
      </c>
      <c r="H22" s="95">
        <v>83795</v>
      </c>
      <c r="I22" s="54">
        <v>189837</v>
      </c>
      <c r="J22" s="95">
        <v>4108</v>
      </c>
      <c r="K22" s="96">
        <v>208928</v>
      </c>
    </row>
    <row r="25" spans="1:12" ht="42" customHeight="1">
      <c r="B25" s="106" t="s">
        <v>348</v>
      </c>
      <c r="C25" s="106" t="s">
        <v>113</v>
      </c>
      <c r="D25" s="106" t="s">
        <v>114</v>
      </c>
      <c r="E25" s="106" t="s">
        <v>115</v>
      </c>
      <c r="F25" s="106" t="s">
        <v>116</v>
      </c>
      <c r="G25" s="106" t="s">
        <v>117</v>
      </c>
      <c r="H25" s="106" t="s">
        <v>118</v>
      </c>
      <c r="I25" s="106" t="s">
        <v>4</v>
      </c>
      <c r="J25" s="106" t="s">
        <v>140</v>
      </c>
      <c r="K25" s="106" t="s">
        <v>130</v>
      </c>
    </row>
    <row r="26" spans="2:11" ht="12.75">
      <c r="B26" s="53" t="s">
        <v>349</v>
      </c>
      <c r="C26" s="95">
        <v>489</v>
      </c>
      <c r="D26" s="95">
        <v>96</v>
      </c>
      <c r="E26" s="95">
        <v>82</v>
      </c>
      <c r="F26" s="95">
        <v>335</v>
      </c>
      <c r="G26" s="95">
        <v>1536</v>
      </c>
      <c r="H26" s="95">
        <v>301</v>
      </c>
      <c r="I26" s="54">
        <v>2839</v>
      </c>
      <c r="J26" s="95" t="s">
        <v>396</v>
      </c>
      <c r="K26" s="96" t="s">
        <v>396</v>
      </c>
    </row>
    <row r="27" spans="2:11" ht="12.75">
      <c r="B27" s="53" t="s">
        <v>384</v>
      </c>
      <c r="C27" s="95">
        <v>36</v>
      </c>
      <c r="D27" s="95" t="s">
        <v>396</v>
      </c>
      <c r="E27" s="95" t="s">
        <v>396</v>
      </c>
      <c r="F27" s="95">
        <v>738</v>
      </c>
      <c r="G27" s="95" t="s">
        <v>396</v>
      </c>
      <c r="H27" s="95" t="s">
        <v>396</v>
      </c>
      <c r="I27" s="54">
        <v>774</v>
      </c>
      <c r="J27" s="95">
        <v>10</v>
      </c>
      <c r="K27" s="96">
        <v>5720</v>
      </c>
    </row>
    <row r="28" spans="2:11" ht="12.75">
      <c r="B28" s="53" t="s">
        <v>433</v>
      </c>
      <c r="C28" s="95">
        <v>525</v>
      </c>
      <c r="D28" s="95">
        <v>96</v>
      </c>
      <c r="E28" s="95">
        <v>82</v>
      </c>
      <c r="F28" s="95">
        <v>1073</v>
      </c>
      <c r="G28" s="95">
        <v>1536</v>
      </c>
      <c r="H28" s="95">
        <v>301</v>
      </c>
      <c r="I28" s="54">
        <v>3613</v>
      </c>
      <c r="J28" s="95">
        <v>10</v>
      </c>
      <c r="K28" s="96">
        <v>5720</v>
      </c>
    </row>
    <row r="30" ht="12.75">
      <c r="B30" t="s">
        <v>351</v>
      </c>
    </row>
  </sheetData>
  <sheetProtection/>
  <mergeCells count="4">
    <mergeCell ref="B1:K1"/>
    <mergeCell ref="B2:K2"/>
    <mergeCell ref="B3:K3"/>
    <mergeCell ref="B4:H4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2.28125" style="0" customWidth="1"/>
    <col min="3" max="3" width="20.421875" style="0" customWidth="1"/>
    <col min="4" max="4" width="21.7109375" style="0" customWidth="1"/>
    <col min="5" max="5" width="15.00390625" style="0" customWidth="1"/>
  </cols>
  <sheetData>
    <row r="1" spans="2:5" s="68" customFormat="1" ht="33.75" customHeight="1">
      <c r="B1" s="150" t="s">
        <v>48</v>
      </c>
      <c r="C1" s="151"/>
      <c r="D1" s="151"/>
      <c r="E1" s="87"/>
    </row>
    <row r="2" spans="2:5" s="3" customFormat="1" ht="18" customHeight="1">
      <c r="B2" s="156" t="s">
        <v>300</v>
      </c>
      <c r="C2" s="157"/>
      <c r="D2" s="157"/>
      <c r="E2" s="87"/>
    </row>
    <row r="3" spans="2:5" s="3" customFormat="1" ht="15.75" customHeight="1">
      <c r="B3" s="154" t="s">
        <v>642</v>
      </c>
      <c r="C3" s="155"/>
      <c r="D3" s="155"/>
      <c r="E3" s="87"/>
    </row>
    <row r="4" spans="3:5" s="3" customFormat="1" ht="12.75" customHeight="1">
      <c r="C4" s="236"/>
      <c r="D4" s="162"/>
      <c r="E4" s="162"/>
    </row>
    <row r="5" spans="2:4" s="3" customFormat="1" ht="39" customHeight="1">
      <c r="B5" s="101" t="s">
        <v>168</v>
      </c>
      <c r="C5" s="101" t="s">
        <v>140</v>
      </c>
      <c r="D5" s="101" t="s">
        <v>131</v>
      </c>
    </row>
    <row r="6" spans="2:4" ht="12.75">
      <c r="B6" s="5" t="s">
        <v>302</v>
      </c>
      <c r="C6" s="54">
        <v>3</v>
      </c>
      <c r="D6" s="55">
        <v>330</v>
      </c>
    </row>
    <row r="7" spans="2:4" ht="12.75">
      <c r="B7" s="5" t="s">
        <v>388</v>
      </c>
      <c r="C7" s="54">
        <v>0</v>
      </c>
      <c r="D7" s="55">
        <v>85725</v>
      </c>
    </row>
    <row r="8" spans="2:4" ht="12.75">
      <c r="B8" s="5" t="s">
        <v>435</v>
      </c>
      <c r="C8" s="54">
        <v>0</v>
      </c>
      <c r="D8" s="55">
        <v>0</v>
      </c>
    </row>
    <row r="9" spans="2:4" ht="12.75">
      <c r="B9" s="5" t="s">
        <v>314</v>
      </c>
      <c r="C9" s="54">
        <v>0</v>
      </c>
      <c r="D9" s="55">
        <v>0</v>
      </c>
    </row>
    <row r="10" spans="2:4" ht="12.75">
      <c r="B10" s="5" t="s">
        <v>392</v>
      </c>
      <c r="C10" s="54">
        <v>14</v>
      </c>
      <c r="D10" s="55">
        <v>1086.6</v>
      </c>
    </row>
    <row r="11" spans="2:4" ht="12.75">
      <c r="B11" s="5" t="s">
        <v>357</v>
      </c>
      <c r="C11" s="54">
        <v>5</v>
      </c>
      <c r="D11" s="55">
        <v>55.6</v>
      </c>
    </row>
    <row r="12" spans="2:4" ht="12.75">
      <c r="B12" s="5" t="s">
        <v>316</v>
      </c>
      <c r="C12" s="54">
        <v>0</v>
      </c>
      <c r="D12" s="55">
        <v>0</v>
      </c>
    </row>
    <row r="13" spans="2:4" ht="12.75">
      <c r="B13" s="5" t="s">
        <v>318</v>
      </c>
      <c r="C13" s="54">
        <v>919</v>
      </c>
      <c r="D13" s="55">
        <v>0</v>
      </c>
    </row>
    <row r="14" spans="2:4" ht="12.75">
      <c r="B14" s="5" t="s">
        <v>397</v>
      </c>
      <c r="C14" s="54">
        <v>2225</v>
      </c>
      <c r="D14" s="55">
        <v>0</v>
      </c>
    </row>
    <row r="15" spans="2:4" ht="12.75">
      <c r="B15" s="5" t="s">
        <v>330</v>
      </c>
      <c r="C15" s="54">
        <v>2348</v>
      </c>
      <c r="D15" s="55">
        <v>320169.6</v>
      </c>
    </row>
    <row r="16" spans="2:4" ht="12.75">
      <c r="B16" s="5" t="s">
        <v>366</v>
      </c>
      <c r="C16" s="54">
        <v>23</v>
      </c>
      <c r="D16" s="55">
        <v>278.1</v>
      </c>
    </row>
    <row r="17" spans="2:4" ht="12.75">
      <c r="B17" s="5" t="s">
        <v>332</v>
      </c>
      <c r="C17" s="54">
        <v>270</v>
      </c>
      <c r="D17" s="55">
        <v>19763.7</v>
      </c>
    </row>
    <row r="18" spans="2:4" ht="12.75">
      <c r="B18" s="5" t="s">
        <v>342</v>
      </c>
      <c r="C18" s="54">
        <v>3</v>
      </c>
      <c r="D18" s="55">
        <v>2193</v>
      </c>
    </row>
    <row r="19" spans="2:4" ht="12.75">
      <c r="B19" s="5" t="s">
        <v>344</v>
      </c>
      <c r="C19" s="54">
        <v>2171</v>
      </c>
      <c r="D19" s="55">
        <v>38024.6</v>
      </c>
    </row>
    <row r="20" spans="2:4" ht="12.75">
      <c r="B20" s="5" t="s">
        <v>380</v>
      </c>
      <c r="C20" s="54">
        <v>70</v>
      </c>
      <c r="D20" s="55">
        <v>0</v>
      </c>
    </row>
    <row r="21" spans="2:4" ht="12.75">
      <c r="B21" s="5" t="s">
        <v>346</v>
      </c>
      <c r="C21" s="54">
        <v>1</v>
      </c>
      <c r="D21" s="55">
        <v>0</v>
      </c>
    </row>
    <row r="22" spans="2:4" ht="12.75">
      <c r="B22" s="5" t="s">
        <v>433</v>
      </c>
      <c r="C22" s="54">
        <v>8052</v>
      </c>
      <c r="D22" s="55">
        <v>467626.19999999995</v>
      </c>
    </row>
    <row r="25" spans="1:5" ht="39" customHeight="1">
      <c r="B25" s="101" t="s">
        <v>348</v>
      </c>
      <c r="C25" s="101" t="s">
        <v>140</v>
      </c>
      <c r="D25" s="101" t="s">
        <v>131</v>
      </c>
    </row>
    <row r="26" spans="2:4" ht="12.75">
      <c r="B26" s="5" t="s">
        <v>349</v>
      </c>
      <c r="C26" s="54">
        <v>0</v>
      </c>
      <c r="D26" s="55">
        <v>0</v>
      </c>
    </row>
    <row r="27" spans="2:4" ht="12.75">
      <c r="B27" s="5" t="s">
        <v>384</v>
      </c>
      <c r="C27" s="54">
        <v>22</v>
      </c>
      <c r="D27" s="55">
        <v>13275</v>
      </c>
    </row>
    <row r="28" spans="2:4" ht="12.75">
      <c r="B28" s="5" t="s">
        <v>433</v>
      </c>
      <c r="C28" s="54">
        <v>22</v>
      </c>
      <c r="D28" s="55">
        <v>13275</v>
      </c>
    </row>
    <row r="30" ht="12.75">
      <c r="B30" t="s">
        <v>351</v>
      </c>
    </row>
  </sheetData>
  <sheetProtection/>
  <mergeCells count="4">
    <mergeCell ref="C4:E4"/>
    <mergeCell ref="B1:D1"/>
    <mergeCell ref="B2:D2"/>
    <mergeCell ref="B3:D3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2.28125" style="0" customWidth="1"/>
    <col min="3" max="3" width="29.7109375" style="0" customWidth="1"/>
    <col min="4" max="4" width="17.8515625" style="0" customWidth="1"/>
    <col min="5" max="5" width="16.00390625" style="0" customWidth="1"/>
    <col min="6" max="6" width="15.00390625" style="0" customWidth="1"/>
  </cols>
  <sheetData>
    <row r="1" spans="2:6" s="68" customFormat="1" ht="33.75" customHeight="1">
      <c r="B1" s="150" t="s">
        <v>48</v>
      </c>
      <c r="C1" s="151"/>
      <c r="D1" s="151"/>
      <c r="E1" s="151"/>
      <c r="F1" s="87"/>
    </row>
    <row r="2" spans="2:6" s="3" customFormat="1" ht="18" customHeight="1">
      <c r="B2" s="156" t="s">
        <v>300</v>
      </c>
      <c r="C2" s="157"/>
      <c r="D2" s="157"/>
      <c r="E2" s="157"/>
      <c r="F2" s="87"/>
    </row>
    <row r="3" spans="2:6" s="3" customFormat="1" ht="15.75" customHeight="1">
      <c r="B3" s="154" t="s">
        <v>643</v>
      </c>
      <c r="C3" s="155"/>
      <c r="D3" s="155"/>
      <c r="E3" s="155"/>
      <c r="F3" s="87"/>
    </row>
    <row r="4" spans="2:6" s="3" customFormat="1" ht="12.75" customHeight="1">
      <c r="B4" s="152" t="s">
        <v>1</v>
      </c>
      <c r="C4" s="153"/>
      <c r="D4" s="153"/>
      <c r="E4" s="153"/>
      <c r="F4" s="75"/>
    </row>
    <row r="5" spans="2:5" s="3" customFormat="1" ht="39" customHeight="1">
      <c r="B5" s="101" t="s">
        <v>168</v>
      </c>
      <c r="C5" s="101" t="s">
        <v>23</v>
      </c>
      <c r="D5" s="97" t="s">
        <v>132</v>
      </c>
      <c r="E5" s="101" t="s">
        <v>24</v>
      </c>
    </row>
    <row r="6" spans="2:5" ht="12.75">
      <c r="B6" s="5" t="s">
        <v>314</v>
      </c>
      <c r="C6" s="11" t="s">
        <v>644</v>
      </c>
      <c r="D6" s="56">
        <v>4.969</v>
      </c>
      <c r="E6" s="57">
        <v>-0.14</v>
      </c>
    </row>
    <row r="7" spans="2:5" ht="12.75">
      <c r="B7" s="5" t="s">
        <v>392</v>
      </c>
      <c r="C7" s="11" t="s">
        <v>645</v>
      </c>
      <c r="D7" s="56">
        <v>393.89</v>
      </c>
      <c r="E7" s="57">
        <v>2.29</v>
      </c>
    </row>
    <row r="8" spans="2:5" ht="12.75">
      <c r="B8" s="5" t="s">
        <v>357</v>
      </c>
      <c r="C8" s="11" t="s">
        <v>646</v>
      </c>
      <c r="D8" s="56">
        <v>1.9558</v>
      </c>
      <c r="E8" s="57">
        <v>0</v>
      </c>
    </row>
    <row r="9" spans="2:5" ht="12.75">
      <c r="B9" s="5" t="s">
        <v>334</v>
      </c>
      <c r="C9" s="11" t="s">
        <v>647</v>
      </c>
      <c r="D9" s="56">
        <v>7.4542</v>
      </c>
      <c r="E9" s="57">
        <v>0</v>
      </c>
    </row>
    <row r="10" spans="2:5" ht="12.75">
      <c r="B10" s="5" t="s">
        <v>338</v>
      </c>
      <c r="C10" s="11" t="s">
        <v>648</v>
      </c>
      <c r="D10" s="56">
        <v>149.3059</v>
      </c>
      <c r="E10" s="57">
        <v>0.7</v>
      </c>
    </row>
    <row r="11" spans="2:5" ht="12.75">
      <c r="B11" s="5" t="s">
        <v>340</v>
      </c>
      <c r="C11" s="11" t="s">
        <v>649</v>
      </c>
      <c r="D11" s="56">
        <v>11.2066</v>
      </c>
      <c r="E11" s="57">
        <v>-0.48</v>
      </c>
    </row>
    <row r="12" spans="2:5" ht="12.75">
      <c r="B12" s="5" t="s">
        <v>342</v>
      </c>
      <c r="C12" s="11" t="s">
        <v>650</v>
      </c>
      <c r="D12" s="56">
        <v>25.36</v>
      </c>
      <c r="E12" s="57">
        <v>1.91</v>
      </c>
    </row>
    <row r="13" spans="2:5" ht="12.75">
      <c r="B13" s="5" t="s">
        <v>380</v>
      </c>
      <c r="C13" s="11" t="s">
        <v>651</v>
      </c>
      <c r="D13" s="56">
        <v>4.319</v>
      </c>
      <c r="E13" s="57">
        <v>-0.56</v>
      </c>
    </row>
    <row r="16" spans="1:6" ht="39" customHeight="1">
      <c r="B16" s="101" t="s">
        <v>348</v>
      </c>
      <c r="C16" s="101" t="s">
        <v>23</v>
      </c>
      <c r="D16" s="97" t="s">
        <v>132</v>
      </c>
      <c r="E16" s="101" t="s">
        <v>24</v>
      </c>
    </row>
    <row r="17" spans="2:5" ht="12.75">
      <c r="B17" s="5" t="s">
        <v>349</v>
      </c>
      <c r="C17" s="11" t="s">
        <v>652</v>
      </c>
      <c r="D17" s="56">
        <v>0.9456</v>
      </c>
      <c r="E17" s="57">
        <v>0.98</v>
      </c>
    </row>
    <row r="20" ht="12.75">
      <c r="B20" t="s">
        <v>351</v>
      </c>
    </row>
  </sheetData>
  <sheetProtection/>
  <mergeCells count="4">
    <mergeCell ref="B4:E4"/>
    <mergeCell ref="B3:E3"/>
    <mergeCell ref="B2:E2"/>
    <mergeCell ref="B1:E1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5" width="12.7109375" style="0" customWidth="1"/>
    <col min="6" max="6" width="11.7109375" style="0" customWidth="1"/>
    <col min="7" max="7" width="11.8515625" style="0" customWidth="1"/>
    <col min="8" max="9" width="12.7109375" style="0" customWidth="1"/>
    <col min="10" max="11" width="11.7109375" style="0" customWidth="1"/>
    <col min="12" max="13" width="12.7109375" style="0" customWidth="1"/>
    <col min="14" max="14" width="11.7109375" style="0" customWidth="1"/>
    <col min="15" max="15" width="11.00390625" style="0" customWidth="1"/>
    <col min="16" max="17" width="12.7109375" style="0" customWidth="1"/>
    <col min="18" max="18" width="11.7109375" style="0" customWidth="1"/>
    <col min="19" max="19" width="11.140625" style="0" customWidth="1"/>
  </cols>
  <sheetData>
    <row r="1" spans="2:19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2:19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2:19" s="3" customFormat="1" ht="15.75" customHeight="1">
      <c r="B3" s="154" t="s">
        <v>653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2:19" s="3" customFormat="1" ht="12.75" customHeight="1">
      <c r="B4" s="152" t="s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2:19" s="3" customFormat="1" ht="45.75" customHeight="1">
      <c r="B5" s="166" t="s">
        <v>168</v>
      </c>
      <c r="C5" s="166" t="s">
        <v>3</v>
      </c>
      <c r="D5" s="177" t="s">
        <v>26</v>
      </c>
      <c r="E5" s="240"/>
      <c r="F5" s="240"/>
      <c r="G5" s="241"/>
      <c r="H5" s="177" t="s">
        <v>27</v>
      </c>
      <c r="I5" s="240"/>
      <c r="J5" s="240"/>
      <c r="K5" s="241"/>
      <c r="L5" s="177" t="s">
        <v>28</v>
      </c>
      <c r="M5" s="237"/>
      <c r="N5" s="237"/>
      <c r="O5" s="238"/>
      <c r="P5" s="177" t="s">
        <v>29</v>
      </c>
      <c r="Q5" s="237"/>
      <c r="R5" s="237"/>
      <c r="S5" s="238"/>
    </row>
    <row r="6" spans="2:19" s="3" customFormat="1" ht="24">
      <c r="B6" s="239"/>
      <c r="C6" s="216"/>
      <c r="D6" s="116" t="s">
        <v>30</v>
      </c>
      <c r="E6" s="116" t="s">
        <v>133</v>
      </c>
      <c r="F6" s="101" t="s">
        <v>128</v>
      </c>
      <c r="G6" s="116" t="s">
        <v>69</v>
      </c>
      <c r="H6" s="116" t="s">
        <v>30</v>
      </c>
      <c r="I6" s="116" t="s">
        <v>133</v>
      </c>
      <c r="J6" s="101" t="s">
        <v>128</v>
      </c>
      <c r="K6" s="116" t="s">
        <v>69</v>
      </c>
      <c r="L6" s="116" t="s">
        <v>30</v>
      </c>
      <c r="M6" s="116" t="s">
        <v>133</v>
      </c>
      <c r="N6" s="101" t="s">
        <v>128</v>
      </c>
      <c r="O6" s="116" t="s">
        <v>69</v>
      </c>
      <c r="P6" s="116" t="s">
        <v>30</v>
      </c>
      <c r="Q6" s="116" t="s">
        <v>133</v>
      </c>
      <c r="R6" s="101" t="s">
        <v>128</v>
      </c>
      <c r="S6" s="116" t="s">
        <v>69</v>
      </c>
    </row>
    <row r="7" spans="2:19" ht="12.75">
      <c r="B7" s="17" t="s">
        <v>302</v>
      </c>
      <c r="C7" s="15">
        <v>21</v>
      </c>
      <c r="D7" s="18">
        <v>1383</v>
      </c>
      <c r="E7" s="27">
        <v>0.6</v>
      </c>
      <c r="F7" s="16">
        <v>110</v>
      </c>
      <c r="G7" s="21">
        <v>1530</v>
      </c>
      <c r="H7" s="21">
        <v>603225</v>
      </c>
      <c r="I7" s="27">
        <v>252.3</v>
      </c>
      <c r="J7" s="16">
        <v>40.1</v>
      </c>
      <c r="K7" s="21">
        <v>480956</v>
      </c>
      <c r="L7" s="21">
        <v>1142</v>
      </c>
      <c r="M7" s="58">
        <v>7.8</v>
      </c>
      <c r="N7" s="16">
        <v>-16.1</v>
      </c>
      <c r="O7" s="21">
        <v>769</v>
      </c>
      <c r="P7" s="21">
        <v>32639</v>
      </c>
      <c r="Q7" s="58">
        <v>229.1</v>
      </c>
      <c r="R7" s="16">
        <v>17.3</v>
      </c>
      <c r="S7" s="21">
        <v>6388</v>
      </c>
    </row>
    <row r="8" spans="2:19" ht="12.75">
      <c r="B8" s="17" t="s">
        <v>388</v>
      </c>
      <c r="C8" s="15">
        <v>21</v>
      </c>
      <c r="D8" s="18">
        <v>840881</v>
      </c>
      <c r="E8" s="27">
        <v>689</v>
      </c>
      <c r="F8" s="16">
        <v>-3.4</v>
      </c>
      <c r="G8" s="21">
        <v>4363309</v>
      </c>
      <c r="H8" s="21">
        <v>25188</v>
      </c>
      <c r="I8" s="27">
        <v>27</v>
      </c>
      <c r="J8" s="16">
        <v>-12.9</v>
      </c>
      <c r="K8" s="21">
        <v>1667971</v>
      </c>
      <c r="L8" s="21">
        <v>19556</v>
      </c>
      <c r="M8" s="58">
        <v>188</v>
      </c>
      <c r="N8" s="16">
        <v>-43.4</v>
      </c>
      <c r="O8" s="21">
        <v>88050</v>
      </c>
      <c r="P8" s="21">
        <v>404253</v>
      </c>
      <c r="Q8" s="58">
        <v>35987</v>
      </c>
      <c r="R8" s="16">
        <v>-12.2</v>
      </c>
      <c r="S8" s="21">
        <v>70637</v>
      </c>
    </row>
    <row r="9" spans="2:19" ht="12.75">
      <c r="B9" s="17" t="s">
        <v>392</v>
      </c>
      <c r="C9" s="15">
        <v>21</v>
      </c>
      <c r="D9" s="18">
        <v>0</v>
      </c>
      <c r="E9" s="27">
        <v>0</v>
      </c>
      <c r="F9" s="16">
        <v>0</v>
      </c>
      <c r="G9" s="21">
        <v>0</v>
      </c>
      <c r="H9" s="21">
        <v>5512</v>
      </c>
      <c r="I9" s="27">
        <v>35.4</v>
      </c>
      <c r="J9" s="16">
        <v>-6.1</v>
      </c>
      <c r="K9" s="21">
        <v>4143</v>
      </c>
      <c r="L9" s="21">
        <v>0</v>
      </c>
      <c r="M9" s="58">
        <v>0</v>
      </c>
      <c r="N9" s="16">
        <v>0</v>
      </c>
      <c r="O9" s="21">
        <v>0</v>
      </c>
      <c r="P9" s="21">
        <v>6211</v>
      </c>
      <c r="Q9" s="58">
        <v>11.1</v>
      </c>
      <c r="R9" s="16">
        <v>-38.3</v>
      </c>
      <c r="S9" s="21">
        <v>4493</v>
      </c>
    </row>
    <row r="10" spans="2:19" ht="12.75">
      <c r="B10" s="17" t="s">
        <v>654</v>
      </c>
      <c r="C10" s="15">
        <v>21</v>
      </c>
      <c r="D10" s="18">
        <v>15533607</v>
      </c>
      <c r="E10" s="27">
        <v>71516.2</v>
      </c>
      <c r="F10" s="16">
        <v>12</v>
      </c>
      <c r="G10" s="21">
        <v>61162013</v>
      </c>
      <c r="H10" s="21">
        <v>4363897</v>
      </c>
      <c r="I10" s="27">
        <v>17648.3</v>
      </c>
      <c r="J10" s="16">
        <v>20.5</v>
      </c>
      <c r="K10" s="21">
        <v>8803125</v>
      </c>
      <c r="L10" s="21">
        <v>30581235</v>
      </c>
      <c r="M10" s="58">
        <v>1294212.6</v>
      </c>
      <c r="N10" s="16">
        <v>-5.5</v>
      </c>
      <c r="O10" s="21">
        <v>47960007</v>
      </c>
      <c r="P10" s="21">
        <v>26523405</v>
      </c>
      <c r="Q10" s="58">
        <v>1437712</v>
      </c>
      <c r="R10" s="16">
        <v>-6</v>
      </c>
      <c r="S10" s="21">
        <v>11413828</v>
      </c>
    </row>
    <row r="11" spans="2:19" ht="12.75">
      <c r="B11" s="17" t="s">
        <v>397</v>
      </c>
      <c r="C11" s="15">
        <v>21</v>
      </c>
      <c r="D11" s="18">
        <v>6738539</v>
      </c>
      <c r="E11" s="27">
        <v>36947.8</v>
      </c>
      <c r="F11" s="16">
        <v>11.6</v>
      </c>
      <c r="G11" s="21">
        <v>21510349</v>
      </c>
      <c r="H11" s="21">
        <v>126893</v>
      </c>
      <c r="I11" s="27">
        <v>374.3</v>
      </c>
      <c r="J11" s="16">
        <v>156.4</v>
      </c>
      <c r="K11" s="21">
        <v>214095</v>
      </c>
      <c r="L11" s="21">
        <v>1772606</v>
      </c>
      <c r="M11" s="58">
        <v>146359.4</v>
      </c>
      <c r="N11" s="16">
        <v>2.5</v>
      </c>
      <c r="O11" s="21">
        <v>615260</v>
      </c>
      <c r="P11" s="21">
        <v>2183803</v>
      </c>
      <c r="Q11" s="58">
        <v>212424</v>
      </c>
      <c r="R11" s="16">
        <v>-10</v>
      </c>
      <c r="S11" s="21">
        <v>572526</v>
      </c>
    </row>
    <row r="12" spans="2:19" ht="12.75">
      <c r="B12" s="17" t="s">
        <v>332</v>
      </c>
      <c r="C12" s="15">
        <v>21</v>
      </c>
      <c r="D12" s="18">
        <v>1570712</v>
      </c>
      <c r="E12" s="27">
        <v>2569.8</v>
      </c>
      <c r="F12" s="16">
        <v>0.1</v>
      </c>
      <c r="G12" s="21">
        <v>3857675</v>
      </c>
      <c r="H12" s="21">
        <v>75820</v>
      </c>
      <c r="I12" s="27">
        <v>76.9</v>
      </c>
      <c r="J12" s="16">
        <v>-3.8</v>
      </c>
      <c r="K12" s="21">
        <v>221156</v>
      </c>
      <c r="L12" s="21">
        <v>172159</v>
      </c>
      <c r="M12" s="58">
        <v>3651.9</v>
      </c>
      <c r="N12" s="16">
        <v>-11.9</v>
      </c>
      <c r="O12" s="21">
        <v>238973</v>
      </c>
      <c r="P12" s="21">
        <v>2693487</v>
      </c>
      <c r="Q12" s="58">
        <v>56497.7</v>
      </c>
      <c r="R12" s="16">
        <v>-10</v>
      </c>
      <c r="S12" s="21">
        <v>486386</v>
      </c>
    </row>
    <row r="13" spans="2:19" ht="12.75">
      <c r="B13" s="17" t="s">
        <v>380</v>
      </c>
      <c r="C13" s="15">
        <v>21</v>
      </c>
      <c r="D13" s="18" t="s">
        <v>396</v>
      </c>
      <c r="E13" s="27" t="s">
        <v>396</v>
      </c>
      <c r="F13" s="16" t="s">
        <v>436</v>
      </c>
      <c r="G13" s="21" t="s">
        <v>396</v>
      </c>
      <c r="H13" s="21">
        <v>103228</v>
      </c>
      <c r="I13" s="27">
        <v>178.3</v>
      </c>
      <c r="J13" s="16">
        <v>17.4</v>
      </c>
      <c r="K13" s="21">
        <v>39127</v>
      </c>
      <c r="L13" s="21">
        <v>12519</v>
      </c>
      <c r="M13" s="58">
        <v>68.6</v>
      </c>
      <c r="N13" s="16">
        <v>-6.3</v>
      </c>
      <c r="O13" s="21">
        <v>9999</v>
      </c>
      <c r="P13" s="21">
        <v>669564</v>
      </c>
      <c r="Q13" s="58">
        <v>7420.4</v>
      </c>
      <c r="R13" s="16">
        <v>12.1</v>
      </c>
      <c r="S13" s="21">
        <v>94657</v>
      </c>
    </row>
    <row r="14" spans="2:19" ht="12.75">
      <c r="B14" s="17" t="s">
        <v>433</v>
      </c>
      <c r="C14" s="15" t="s">
        <v>88</v>
      </c>
      <c r="D14" s="18">
        <v>24685122</v>
      </c>
      <c r="E14" s="27">
        <v>111723.40000000001</v>
      </c>
      <c r="F14" s="16" t="s">
        <v>88</v>
      </c>
      <c r="G14" s="21">
        <v>90894876</v>
      </c>
      <c r="H14" s="21">
        <v>5303763</v>
      </c>
      <c r="I14" s="27">
        <v>18592.5</v>
      </c>
      <c r="J14" s="16" t="s">
        <v>88</v>
      </c>
      <c r="K14" s="21">
        <v>11430573</v>
      </c>
      <c r="L14" s="21">
        <v>32559217</v>
      </c>
      <c r="M14" s="58">
        <v>1444488.3</v>
      </c>
      <c r="N14" s="16" t="s">
        <v>88</v>
      </c>
      <c r="O14" s="21">
        <v>48913058</v>
      </c>
      <c r="P14" s="21">
        <v>32513362</v>
      </c>
      <c r="Q14" s="58">
        <v>1750281.2999999998</v>
      </c>
      <c r="R14" s="16" t="s">
        <v>88</v>
      </c>
      <c r="S14" s="21">
        <v>12648915</v>
      </c>
    </row>
    <row r="15" spans="6:18" s="3" customFormat="1" ht="14.25">
      <c r="F15"/>
      <c r="J15"/>
      <c r="N15"/>
      <c r="R15"/>
    </row>
    <row r="16" spans="6:18" s="3" customFormat="1" ht="14.25">
      <c r="F16"/>
      <c r="J16"/>
      <c r="N16"/>
      <c r="R16"/>
    </row>
    <row r="17" spans="1:19" ht="45.75" customHeight="1">
      <c r="B17" s="166" t="s">
        <v>348</v>
      </c>
      <c r="C17" s="166" t="s">
        <v>3</v>
      </c>
      <c r="D17" s="177" t="s">
        <v>26</v>
      </c>
      <c r="E17" s="240" t="s">
        <v>88</v>
      </c>
      <c r="F17" s="240" t="s">
        <v>88</v>
      </c>
      <c r="G17" s="241" t="s">
        <v>88</v>
      </c>
      <c r="H17" s="177" t="s">
        <v>27</v>
      </c>
      <c r="I17" s="240" t="s">
        <v>88</v>
      </c>
      <c r="J17" s="240" t="s">
        <v>88</v>
      </c>
      <c r="K17" s="241" t="s">
        <v>88</v>
      </c>
      <c r="L17" s="177" t="s">
        <v>28</v>
      </c>
      <c r="M17" s="237" t="s">
        <v>88</v>
      </c>
      <c r="N17" s="237" t="s">
        <v>88</v>
      </c>
      <c r="O17" s="238" t="s">
        <v>88</v>
      </c>
      <c r="P17" s="177" t="s">
        <v>29</v>
      </c>
      <c r="Q17" s="237" t="s">
        <v>88</v>
      </c>
      <c r="R17" s="237" t="s">
        <v>88</v>
      </c>
      <c r="S17" s="238" t="s">
        <v>88</v>
      </c>
    </row>
    <row r="18" spans="1:19" ht="24" customHeight="1">
      <c r="B18" s="239" t="s">
        <v>348</v>
      </c>
      <c r="C18" s="216" t="s">
        <v>88</v>
      </c>
      <c r="D18" s="116" t="s">
        <v>30</v>
      </c>
      <c r="E18" s="116" t="s">
        <v>133</v>
      </c>
      <c r="F18" s="101" t="s">
        <v>128</v>
      </c>
      <c r="G18" s="116" t="s">
        <v>69</v>
      </c>
      <c r="H18" s="116" t="s">
        <v>30</v>
      </c>
      <c r="I18" s="116" t="s">
        <v>133</v>
      </c>
      <c r="J18" s="101" t="s">
        <v>128</v>
      </c>
      <c r="K18" s="116" t="s">
        <v>69</v>
      </c>
      <c r="L18" s="116" t="s">
        <v>30</v>
      </c>
      <c r="M18" s="116" t="s">
        <v>133</v>
      </c>
      <c r="N18" s="101" t="s">
        <v>128</v>
      </c>
      <c r="O18" s="116" t="s">
        <v>69</v>
      </c>
      <c r="P18" s="116" t="s">
        <v>30</v>
      </c>
      <c r="Q18" s="116" t="s">
        <v>133</v>
      </c>
      <c r="R18" s="101" t="s">
        <v>128</v>
      </c>
      <c r="S18" s="116" t="s">
        <v>69</v>
      </c>
    </row>
    <row r="19" spans="2:19" ht="12.75">
      <c r="B19" s="17" t="s">
        <v>655</v>
      </c>
      <c r="C19" s="15">
        <v>21</v>
      </c>
      <c r="D19" s="18">
        <v>1252154</v>
      </c>
      <c r="E19" s="27">
        <v>17486</v>
      </c>
      <c r="F19" s="16">
        <v>-19.4</v>
      </c>
      <c r="G19" s="21">
        <v>3511352</v>
      </c>
      <c r="H19" s="21">
        <v>853968</v>
      </c>
      <c r="I19" s="27">
        <v>40643</v>
      </c>
      <c r="J19" s="16">
        <v>-63.3</v>
      </c>
      <c r="K19" s="21">
        <v>307486</v>
      </c>
      <c r="L19" s="21">
        <v>479450</v>
      </c>
      <c r="M19" s="58">
        <v>550</v>
      </c>
      <c r="N19" s="16">
        <v>-33.3</v>
      </c>
      <c r="O19" s="21">
        <v>1384532</v>
      </c>
      <c r="P19" s="21">
        <v>1626672</v>
      </c>
      <c r="Q19" s="58">
        <v>173582</v>
      </c>
      <c r="R19" s="16">
        <v>-3.6</v>
      </c>
      <c r="S19" s="21">
        <v>749231</v>
      </c>
    </row>
    <row r="20" spans="2:19" ht="12.75">
      <c r="B20" s="17" t="s">
        <v>656</v>
      </c>
      <c r="C20" s="15">
        <v>20</v>
      </c>
      <c r="D20" s="18">
        <v>190790</v>
      </c>
      <c r="E20" s="27">
        <v>1189</v>
      </c>
      <c r="F20" s="16">
        <v>-42.2</v>
      </c>
      <c r="G20" s="21">
        <v>335728</v>
      </c>
      <c r="H20" s="21" t="s">
        <v>396</v>
      </c>
      <c r="I20" s="27" t="s">
        <v>396</v>
      </c>
      <c r="J20" s="16" t="s">
        <v>436</v>
      </c>
      <c r="K20" s="21" t="s">
        <v>396</v>
      </c>
      <c r="L20" s="21">
        <v>1859186</v>
      </c>
      <c r="M20" s="58">
        <v>89157</v>
      </c>
      <c r="N20" s="16">
        <v>-23</v>
      </c>
      <c r="O20" s="21">
        <v>183927</v>
      </c>
      <c r="P20" s="21" t="s">
        <v>396</v>
      </c>
      <c r="Q20" s="58" t="s">
        <v>396</v>
      </c>
      <c r="R20" s="16" t="s">
        <v>436</v>
      </c>
      <c r="S20" s="21" t="s">
        <v>396</v>
      </c>
    </row>
    <row r="21" spans="2:19" ht="12.75">
      <c r="B21" s="17" t="s">
        <v>433</v>
      </c>
      <c r="C21" s="15" t="s">
        <v>88</v>
      </c>
      <c r="D21" s="18">
        <v>1442944</v>
      </c>
      <c r="E21" s="27">
        <v>18675</v>
      </c>
      <c r="F21" s="16" t="s">
        <v>88</v>
      </c>
      <c r="G21" s="21">
        <v>3847080</v>
      </c>
      <c r="H21" s="21">
        <v>853968</v>
      </c>
      <c r="I21" s="27">
        <v>40643</v>
      </c>
      <c r="J21" s="16" t="s">
        <v>88</v>
      </c>
      <c r="K21" s="21">
        <v>307486</v>
      </c>
      <c r="L21" s="21">
        <v>2338636</v>
      </c>
      <c r="M21" s="58">
        <v>89707</v>
      </c>
      <c r="N21" s="16" t="s">
        <v>88</v>
      </c>
      <c r="O21" s="21">
        <v>1568459</v>
      </c>
      <c r="P21" s="21">
        <v>1626672</v>
      </c>
      <c r="Q21" s="58">
        <v>173582</v>
      </c>
      <c r="R21" s="16" t="s">
        <v>88</v>
      </c>
      <c r="S21" s="21">
        <v>749231</v>
      </c>
    </row>
    <row r="23" ht="12.75">
      <c r="B23" t="s">
        <v>351</v>
      </c>
    </row>
  </sheetData>
  <sheetProtection/>
  <mergeCells count="16">
    <mergeCell ref="P5:S5"/>
    <mergeCell ref="L5:O5"/>
    <mergeCell ref="C5:C6"/>
    <mergeCell ref="B1:S1"/>
    <mergeCell ref="B4:S4"/>
    <mergeCell ref="B3:S3"/>
    <mergeCell ref="B2:S2"/>
    <mergeCell ref="B5:B6"/>
    <mergeCell ref="H5:K5"/>
    <mergeCell ref="D5:G5"/>
    <mergeCell ref="P17:S17"/>
    <mergeCell ref="L17:O17"/>
    <mergeCell ref="C17:C18"/>
    <mergeCell ref="B17:B18"/>
    <mergeCell ref="H17:K17"/>
    <mergeCell ref="D17:G17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11" width="12.7109375" style="0" customWidth="1"/>
  </cols>
  <sheetData>
    <row r="1" spans="2:11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2:11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2:11" s="3" customFormat="1" ht="15.75" customHeight="1">
      <c r="B3" s="154" t="s">
        <v>657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2:11" s="3" customFormat="1" ht="12.75" customHeight="1">
      <c r="B4" s="152" t="s">
        <v>1</v>
      </c>
      <c r="C4" s="153"/>
      <c r="D4" s="153"/>
      <c r="E4" s="153"/>
      <c r="F4" s="153"/>
      <c r="G4" s="153"/>
      <c r="H4" s="153"/>
      <c r="I4" s="153"/>
      <c r="J4" s="153"/>
      <c r="K4" s="153"/>
    </row>
    <row r="5" spans="2:11" s="3" customFormat="1" ht="45.75" customHeight="1">
      <c r="B5" s="166" t="s">
        <v>168</v>
      </c>
      <c r="C5" s="166" t="s">
        <v>3</v>
      </c>
      <c r="D5" s="177" t="s">
        <v>26</v>
      </c>
      <c r="E5" s="215"/>
      <c r="F5" s="177" t="s">
        <v>27</v>
      </c>
      <c r="G5" s="214"/>
      <c r="H5" s="177" t="s">
        <v>28</v>
      </c>
      <c r="I5" s="242"/>
      <c r="J5" s="177" t="s">
        <v>29</v>
      </c>
      <c r="K5" s="242"/>
    </row>
    <row r="6" spans="2:11" s="3" customFormat="1" ht="24">
      <c r="B6" s="216"/>
      <c r="C6" s="216"/>
      <c r="D6" s="116" t="s">
        <v>30</v>
      </c>
      <c r="E6" s="116" t="s">
        <v>133</v>
      </c>
      <c r="F6" s="116" t="s">
        <v>30</v>
      </c>
      <c r="G6" s="116" t="s">
        <v>133</v>
      </c>
      <c r="H6" s="116" t="s">
        <v>30</v>
      </c>
      <c r="I6" s="116" t="s">
        <v>133</v>
      </c>
      <c r="J6" s="116" t="s">
        <v>30</v>
      </c>
      <c r="K6" s="116" t="s">
        <v>133</v>
      </c>
    </row>
    <row r="7" spans="2:11" ht="12.75">
      <c r="B7" s="17" t="s">
        <v>302</v>
      </c>
      <c r="C7" s="32">
        <v>43</v>
      </c>
      <c r="D7" s="32">
        <v>1683</v>
      </c>
      <c r="E7" s="33">
        <v>0.9</v>
      </c>
      <c r="F7" s="34">
        <v>1038266</v>
      </c>
      <c r="G7" s="33">
        <v>432.5</v>
      </c>
      <c r="H7" s="34">
        <v>2577</v>
      </c>
      <c r="I7" s="16">
        <v>17</v>
      </c>
      <c r="J7" s="34">
        <v>61833</v>
      </c>
      <c r="K7" s="16">
        <v>424.5</v>
      </c>
    </row>
    <row r="8" spans="2:11" ht="12.75">
      <c r="B8" s="17" t="s">
        <v>388</v>
      </c>
      <c r="C8" s="32">
        <v>42</v>
      </c>
      <c r="D8" s="32">
        <v>1590444</v>
      </c>
      <c r="E8" s="33">
        <v>1402</v>
      </c>
      <c r="F8" s="34">
        <v>52953</v>
      </c>
      <c r="G8" s="33">
        <v>58</v>
      </c>
      <c r="H8" s="34">
        <v>53821</v>
      </c>
      <c r="I8" s="16">
        <v>520</v>
      </c>
      <c r="J8" s="34">
        <v>867718</v>
      </c>
      <c r="K8" s="16">
        <v>76956</v>
      </c>
    </row>
    <row r="9" spans="2:11" ht="12.75">
      <c r="B9" s="17" t="s">
        <v>392</v>
      </c>
      <c r="C9" s="32">
        <v>43</v>
      </c>
      <c r="D9" s="32">
        <v>0</v>
      </c>
      <c r="E9" s="33">
        <v>0</v>
      </c>
      <c r="F9" s="34">
        <v>10754</v>
      </c>
      <c r="G9" s="33">
        <v>73.1</v>
      </c>
      <c r="H9" s="34">
        <v>0</v>
      </c>
      <c r="I9" s="16">
        <v>0</v>
      </c>
      <c r="J9" s="34">
        <v>16408</v>
      </c>
      <c r="K9" s="16">
        <v>29.1</v>
      </c>
    </row>
    <row r="10" spans="2:11" ht="12.75">
      <c r="B10" s="17" t="s">
        <v>654</v>
      </c>
      <c r="C10" s="32">
        <v>43</v>
      </c>
      <c r="D10" s="32">
        <v>29031081</v>
      </c>
      <c r="E10" s="33">
        <v>135362.3</v>
      </c>
      <c r="F10" s="34">
        <v>8279553</v>
      </c>
      <c r="G10" s="33">
        <v>32290.4</v>
      </c>
      <c r="H10" s="34">
        <v>63316726</v>
      </c>
      <c r="I10" s="16">
        <v>2663499.9</v>
      </c>
      <c r="J10" s="34">
        <v>55175536</v>
      </c>
      <c r="K10" s="16">
        <v>2966730.7</v>
      </c>
    </row>
    <row r="11" spans="2:11" ht="12.75">
      <c r="B11" s="17" t="s">
        <v>397</v>
      </c>
      <c r="C11" s="32">
        <v>43</v>
      </c>
      <c r="D11" s="32">
        <v>12888338</v>
      </c>
      <c r="E11" s="33">
        <v>70066.2</v>
      </c>
      <c r="F11" s="34">
        <v>180222</v>
      </c>
      <c r="G11" s="33">
        <v>520.2</v>
      </c>
      <c r="H11" s="34">
        <v>3606894</v>
      </c>
      <c r="I11" s="16">
        <v>289087.7</v>
      </c>
      <c r="J11" s="34">
        <v>4743152</v>
      </c>
      <c r="K11" s="16">
        <v>448534.7</v>
      </c>
    </row>
    <row r="12" spans="2:11" ht="12.75">
      <c r="B12" s="17" t="s">
        <v>332</v>
      </c>
      <c r="C12" s="32">
        <v>43</v>
      </c>
      <c r="D12" s="32">
        <v>3675804</v>
      </c>
      <c r="E12" s="33">
        <v>5137.4</v>
      </c>
      <c r="F12" s="34">
        <v>217683</v>
      </c>
      <c r="G12" s="33">
        <v>156.7</v>
      </c>
      <c r="H12" s="34">
        <v>371985</v>
      </c>
      <c r="I12" s="16">
        <v>7798.6</v>
      </c>
      <c r="J12" s="34">
        <v>5740505</v>
      </c>
      <c r="K12" s="16">
        <v>119242.5</v>
      </c>
    </row>
    <row r="13" spans="2:11" ht="12.75">
      <c r="B13" s="17" t="s">
        <v>380</v>
      </c>
      <c r="C13" s="32">
        <v>43</v>
      </c>
      <c r="D13" s="32" t="s">
        <v>396</v>
      </c>
      <c r="E13" s="33" t="s">
        <v>396</v>
      </c>
      <c r="F13" s="34">
        <v>191365</v>
      </c>
      <c r="G13" s="33">
        <v>330.2</v>
      </c>
      <c r="H13" s="34">
        <v>26883</v>
      </c>
      <c r="I13" s="16">
        <v>141.9</v>
      </c>
      <c r="J13" s="34">
        <v>1308421</v>
      </c>
      <c r="K13" s="16">
        <v>14037.7</v>
      </c>
    </row>
    <row r="14" spans="2:11" ht="12.75">
      <c r="B14" s="17" t="s">
        <v>433</v>
      </c>
      <c r="C14" s="32" t="s">
        <v>88</v>
      </c>
      <c r="D14" s="32">
        <v>47187350</v>
      </c>
      <c r="E14" s="33">
        <v>211968.79999999996</v>
      </c>
      <c r="F14" s="34">
        <v>9970796</v>
      </c>
      <c r="G14" s="33">
        <v>33861.09999999999</v>
      </c>
      <c r="H14" s="34">
        <v>67378886</v>
      </c>
      <c r="I14" s="16">
        <v>2961065.1</v>
      </c>
      <c r="J14" s="34">
        <v>67913573</v>
      </c>
      <c r="K14" s="16">
        <v>3625955.2000000007</v>
      </c>
    </row>
    <row r="17" spans="1:11" ht="45.75" customHeight="1">
      <c r="B17" s="166" t="s">
        <v>348</v>
      </c>
      <c r="C17" s="166" t="s">
        <v>3</v>
      </c>
      <c r="D17" s="177" t="s">
        <v>26</v>
      </c>
      <c r="E17" s="215" t="s">
        <v>88</v>
      </c>
      <c r="F17" s="177" t="s">
        <v>27</v>
      </c>
      <c r="G17" s="214" t="s">
        <v>88</v>
      </c>
      <c r="H17" s="177" t="s">
        <v>28</v>
      </c>
      <c r="I17" s="242" t="s">
        <v>88</v>
      </c>
      <c r="J17" s="177" t="s">
        <v>29</v>
      </c>
      <c r="K17" s="242" t="s">
        <v>88</v>
      </c>
    </row>
    <row r="18" spans="1:11" ht="24" customHeight="1">
      <c r="B18" s="216" t="s">
        <v>348</v>
      </c>
      <c r="C18" s="216" t="s">
        <v>88</v>
      </c>
      <c r="D18" s="116" t="s">
        <v>30</v>
      </c>
      <c r="E18" s="116" t="s">
        <v>133</v>
      </c>
      <c r="F18" s="116" t="s">
        <v>30</v>
      </c>
      <c r="G18" s="116" t="s">
        <v>133</v>
      </c>
      <c r="H18" s="116" t="s">
        <v>30</v>
      </c>
      <c r="I18" s="116" t="s">
        <v>133</v>
      </c>
      <c r="J18" s="116" t="s">
        <v>30</v>
      </c>
      <c r="K18" s="116" t="s">
        <v>133</v>
      </c>
    </row>
    <row r="19" spans="2:11" ht="12.75">
      <c r="B19" s="17" t="s">
        <v>655</v>
      </c>
      <c r="C19" s="32">
        <v>43</v>
      </c>
      <c r="D19" s="32">
        <v>2444938</v>
      </c>
      <c r="E19" s="33">
        <v>39174</v>
      </c>
      <c r="F19" s="34">
        <v>1440528</v>
      </c>
      <c r="G19" s="33">
        <v>151512</v>
      </c>
      <c r="H19" s="34">
        <v>1175122</v>
      </c>
      <c r="I19" s="16">
        <v>1375</v>
      </c>
      <c r="J19" s="34">
        <v>2710344</v>
      </c>
      <c r="K19" s="16">
        <v>353593</v>
      </c>
    </row>
    <row r="20" spans="2:11" ht="12.75">
      <c r="B20" s="17" t="s">
        <v>656</v>
      </c>
      <c r="C20" s="32">
        <v>43</v>
      </c>
      <c r="D20" s="32">
        <v>642490</v>
      </c>
      <c r="E20" s="33">
        <v>3247</v>
      </c>
      <c r="F20" s="34" t="s">
        <v>396</v>
      </c>
      <c r="G20" s="33" t="s">
        <v>396</v>
      </c>
      <c r="H20" s="34">
        <v>4379322</v>
      </c>
      <c r="I20" s="16">
        <v>205013</v>
      </c>
      <c r="J20" s="34" t="s">
        <v>396</v>
      </c>
      <c r="K20" s="16" t="s">
        <v>396</v>
      </c>
    </row>
    <row r="21" spans="2:11" ht="12.75">
      <c r="B21" s="17" t="s">
        <v>433</v>
      </c>
      <c r="C21" s="32" t="s">
        <v>88</v>
      </c>
      <c r="D21" s="32">
        <v>3087428</v>
      </c>
      <c r="E21" s="33">
        <v>42421</v>
      </c>
      <c r="F21" s="34">
        <v>1440528</v>
      </c>
      <c r="G21" s="33">
        <v>151512</v>
      </c>
      <c r="H21" s="34">
        <v>5554444</v>
      </c>
      <c r="I21" s="16">
        <v>206388</v>
      </c>
      <c r="J21" s="34">
        <v>2710344</v>
      </c>
      <c r="K21" s="16">
        <v>353593</v>
      </c>
    </row>
    <row r="23" ht="12.75">
      <c r="B23" t="s">
        <v>351</v>
      </c>
    </row>
  </sheetData>
  <sheetProtection/>
  <mergeCells count="16">
    <mergeCell ref="D5:E5"/>
    <mergeCell ref="J5:K5"/>
    <mergeCell ref="C5:C6"/>
    <mergeCell ref="B1:K1"/>
    <mergeCell ref="B4:K4"/>
    <mergeCell ref="B3:K3"/>
    <mergeCell ref="B2:K2"/>
    <mergeCell ref="B5:B6"/>
    <mergeCell ref="F5:G5"/>
    <mergeCell ref="H5:I5"/>
    <mergeCell ref="D17:E17"/>
    <mergeCell ref="J17:K17"/>
    <mergeCell ref="C17:C18"/>
    <mergeCell ref="B17:B18"/>
    <mergeCell ref="F17:G17"/>
    <mergeCell ref="H17:I17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5" width="19.421875" style="0" customWidth="1"/>
    <col min="6" max="6" width="16.7109375" style="0" customWidth="1"/>
    <col min="7" max="7" width="17.421875" style="0" customWidth="1"/>
    <col min="8" max="9" width="20.421875" style="0" customWidth="1"/>
    <col min="10" max="10" width="16.7109375" style="0" customWidth="1"/>
    <col min="11" max="11" width="20.00390625" style="0" customWidth="1"/>
  </cols>
  <sheetData>
    <row r="1" spans="2:11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2:11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2:11" s="3" customFormat="1" ht="15.75" customHeight="1">
      <c r="B3" s="154" t="s">
        <v>658</v>
      </c>
      <c r="C3" s="155"/>
      <c r="D3" s="155"/>
      <c r="E3" s="155"/>
      <c r="F3" s="155"/>
      <c r="G3" s="155"/>
      <c r="H3" s="155"/>
      <c r="I3" s="155"/>
      <c r="J3" s="155"/>
      <c r="K3" s="155"/>
    </row>
    <row r="4" spans="2:11" s="3" customFormat="1" ht="12.75" customHeight="1">
      <c r="B4" s="152" t="s">
        <v>1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2:11" s="3" customFormat="1" ht="14.25">
      <c r="B5" s="166" t="s">
        <v>168</v>
      </c>
      <c r="C5" s="166" t="s">
        <v>3</v>
      </c>
      <c r="D5" s="243" t="s">
        <v>104</v>
      </c>
      <c r="E5" s="244"/>
      <c r="F5" s="244"/>
      <c r="G5" s="245"/>
      <c r="H5" s="243" t="s">
        <v>105</v>
      </c>
      <c r="I5" s="244"/>
      <c r="J5" s="244"/>
      <c r="K5" s="245"/>
    </row>
    <row r="6" spans="2:11" s="3" customFormat="1" ht="14.25">
      <c r="B6" s="217"/>
      <c r="C6" s="217"/>
      <c r="D6" s="116" t="s">
        <v>30</v>
      </c>
      <c r="E6" s="116" t="s">
        <v>133</v>
      </c>
      <c r="F6" s="101" t="s">
        <v>128</v>
      </c>
      <c r="G6" s="116" t="s">
        <v>69</v>
      </c>
      <c r="H6" s="116" t="s">
        <v>30</v>
      </c>
      <c r="I6" s="116" t="s">
        <v>133</v>
      </c>
      <c r="J6" s="101" t="s">
        <v>128</v>
      </c>
      <c r="K6" s="116" t="s">
        <v>69</v>
      </c>
    </row>
    <row r="7" spans="2:11" ht="12.75">
      <c r="B7" s="17" t="s">
        <v>659</v>
      </c>
      <c r="C7" s="15">
        <v>0</v>
      </c>
      <c r="D7" s="18">
        <v>0</v>
      </c>
      <c r="E7" s="27">
        <v>0</v>
      </c>
      <c r="F7" s="16">
        <v>0</v>
      </c>
      <c r="G7" s="21">
        <v>0</v>
      </c>
      <c r="H7" s="21">
        <v>0</v>
      </c>
      <c r="I7" s="27">
        <v>0</v>
      </c>
      <c r="J7" s="16">
        <v>0</v>
      </c>
      <c r="K7" s="21">
        <v>0</v>
      </c>
    </row>
    <row r="8" spans="2:11" ht="12.75">
      <c r="B8" s="17" t="s">
        <v>654</v>
      </c>
      <c r="C8" s="15">
        <v>21</v>
      </c>
      <c r="D8" s="18">
        <v>4553765</v>
      </c>
      <c r="E8" s="27">
        <v>575422</v>
      </c>
      <c r="F8" s="16">
        <v>-0.3</v>
      </c>
      <c r="G8" s="21">
        <v>1354822</v>
      </c>
      <c r="H8" s="21">
        <v>72747569</v>
      </c>
      <c r="I8" s="27">
        <v>9075305.5</v>
      </c>
      <c r="J8" s="16">
        <v>4</v>
      </c>
      <c r="K8" s="21">
        <v>6173178</v>
      </c>
    </row>
    <row r="9" spans="2:11" ht="12.75">
      <c r="B9" s="17" t="s">
        <v>332</v>
      </c>
      <c r="C9" s="15">
        <v>21</v>
      </c>
      <c r="D9" s="18">
        <v>395882</v>
      </c>
      <c r="E9" s="27">
        <v>35354.5</v>
      </c>
      <c r="F9" s="16">
        <v>2.8</v>
      </c>
      <c r="G9" s="21">
        <v>0</v>
      </c>
      <c r="H9" s="21">
        <v>642186</v>
      </c>
      <c r="I9" s="27">
        <v>57350.8</v>
      </c>
      <c r="J9" s="16">
        <v>412.7</v>
      </c>
      <c r="K9" s="21">
        <v>584725</v>
      </c>
    </row>
    <row r="10" spans="2:11" ht="12.75">
      <c r="B10" s="17" t="s">
        <v>380</v>
      </c>
      <c r="C10" s="15" t="s">
        <v>88</v>
      </c>
      <c r="D10" s="18" t="s">
        <v>396</v>
      </c>
      <c r="E10" s="27" t="s">
        <v>396</v>
      </c>
      <c r="F10" s="16" t="s">
        <v>436</v>
      </c>
      <c r="G10" s="21" t="s">
        <v>396</v>
      </c>
      <c r="H10" s="21" t="s">
        <v>396</v>
      </c>
      <c r="I10" s="27" t="s">
        <v>396</v>
      </c>
      <c r="J10" s="16" t="s">
        <v>436</v>
      </c>
      <c r="K10" s="21" t="s">
        <v>396</v>
      </c>
    </row>
    <row r="11" spans="2:11" ht="12.75">
      <c r="B11" s="17" t="s">
        <v>433</v>
      </c>
      <c r="C11" s="15" t="s">
        <v>88</v>
      </c>
      <c r="D11" s="18">
        <v>4949647</v>
      </c>
      <c r="E11" s="27">
        <v>610776.5</v>
      </c>
      <c r="F11" s="16" t="s">
        <v>88</v>
      </c>
      <c r="G11" s="21">
        <v>1354822</v>
      </c>
      <c r="H11" s="21">
        <v>73389755</v>
      </c>
      <c r="I11" s="27">
        <v>9132656.3</v>
      </c>
      <c r="J11" s="16" t="s">
        <v>88</v>
      </c>
      <c r="K11" s="21">
        <v>6757903</v>
      </c>
    </row>
    <row r="12" spans="6:10" ht="14.25">
      <c r="F12" s="3"/>
      <c r="J12" s="3"/>
    </row>
    <row r="13" spans="6:10" ht="14.25">
      <c r="F13" s="3"/>
      <c r="J13" s="3"/>
    </row>
    <row r="14" spans="1:11" ht="14.25" customHeight="1">
      <c r="B14" s="166" t="s">
        <v>348</v>
      </c>
      <c r="C14" s="166" t="s">
        <v>3</v>
      </c>
      <c r="D14" s="243" t="s">
        <v>104</v>
      </c>
      <c r="E14" s="244" t="s">
        <v>88</v>
      </c>
      <c r="F14" s="244" t="s">
        <v>88</v>
      </c>
      <c r="G14" s="245" t="s">
        <v>88</v>
      </c>
      <c r="H14" s="243" t="s">
        <v>105</v>
      </c>
      <c r="I14" s="244" t="s">
        <v>88</v>
      </c>
      <c r="J14" s="244" t="s">
        <v>88</v>
      </c>
      <c r="K14" s="245" t="s">
        <v>88</v>
      </c>
    </row>
    <row r="15" spans="1:11" ht="14.25" customHeight="1">
      <c r="B15" s="217" t="s">
        <v>348</v>
      </c>
      <c r="C15" s="217" t="s">
        <v>88</v>
      </c>
      <c r="D15" s="116" t="s">
        <v>30</v>
      </c>
      <c r="E15" s="116" t="s">
        <v>133</v>
      </c>
      <c r="F15" s="101" t="s">
        <v>128</v>
      </c>
      <c r="G15" s="116" t="s">
        <v>69</v>
      </c>
      <c r="H15" s="116" t="s">
        <v>30</v>
      </c>
      <c r="I15" s="116" t="s">
        <v>133</v>
      </c>
      <c r="J15" s="101" t="s">
        <v>128</v>
      </c>
      <c r="K15" s="116" t="s">
        <v>69</v>
      </c>
    </row>
    <row r="16" spans="2:11" ht="12.75">
      <c r="B16" s="17" t="s">
        <v>655</v>
      </c>
      <c r="C16" s="15">
        <v>21</v>
      </c>
      <c r="D16" s="18">
        <v>8406172</v>
      </c>
      <c r="E16" s="27">
        <v>8402306</v>
      </c>
      <c r="F16" s="16">
        <v>-19.4</v>
      </c>
      <c r="G16" s="21">
        <v>13084817</v>
      </c>
      <c r="H16" s="21">
        <v>35236754</v>
      </c>
      <c r="I16" s="27">
        <v>29303253</v>
      </c>
      <c r="J16" s="16">
        <v>-8.2</v>
      </c>
      <c r="K16" s="21">
        <v>5345611</v>
      </c>
    </row>
    <row r="17" spans="2:11" ht="12.75">
      <c r="B17" s="17" t="s">
        <v>433</v>
      </c>
      <c r="C17" s="15" t="s">
        <v>88</v>
      </c>
      <c r="D17" s="18">
        <v>8406172</v>
      </c>
      <c r="E17" s="27">
        <v>8402306</v>
      </c>
      <c r="F17" s="16" t="s">
        <v>88</v>
      </c>
      <c r="G17" s="21">
        <v>13084817</v>
      </c>
      <c r="H17" s="21">
        <v>35236754</v>
      </c>
      <c r="I17" s="27">
        <v>29303253</v>
      </c>
      <c r="J17" s="16" t="s">
        <v>88</v>
      </c>
      <c r="K17" s="21">
        <v>5345611</v>
      </c>
    </row>
    <row r="19" ht="12.75">
      <c r="B19" t="s">
        <v>351</v>
      </c>
    </row>
  </sheetData>
  <sheetProtection/>
  <mergeCells count="12">
    <mergeCell ref="B1:K1"/>
    <mergeCell ref="B2:K2"/>
    <mergeCell ref="B3:K3"/>
    <mergeCell ref="B4:K4"/>
    <mergeCell ref="B5:B6"/>
    <mergeCell ref="C5:C6"/>
    <mergeCell ref="D5:G5"/>
    <mergeCell ref="H5:K5"/>
    <mergeCell ref="B14:B15"/>
    <mergeCell ref="C14:C15"/>
    <mergeCell ref="D14:G14"/>
    <mergeCell ref="H14:K14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5" width="19.421875" style="0" customWidth="1"/>
    <col min="6" max="7" width="20.421875" style="0" customWidth="1"/>
  </cols>
  <sheetData>
    <row r="1" spans="2:7" s="68" customFormat="1" ht="33.75" customHeight="1">
      <c r="B1" s="150" t="s">
        <v>48</v>
      </c>
      <c r="C1" s="158"/>
      <c r="D1" s="158"/>
      <c r="E1" s="158"/>
      <c r="F1" s="158"/>
      <c r="G1" s="158"/>
    </row>
    <row r="2" spans="2:7" s="3" customFormat="1" ht="18">
      <c r="B2" s="156" t="s">
        <v>300</v>
      </c>
      <c r="C2" s="159"/>
      <c r="D2" s="159"/>
      <c r="E2" s="159"/>
      <c r="F2" s="159"/>
      <c r="G2" s="159"/>
    </row>
    <row r="3" spans="2:7" s="3" customFormat="1" ht="15.75" customHeight="1">
      <c r="B3" s="154" t="s">
        <v>660</v>
      </c>
      <c r="C3" s="160"/>
      <c r="D3" s="160"/>
      <c r="E3" s="160"/>
      <c r="F3" s="160"/>
      <c r="G3" s="160"/>
    </row>
    <row r="4" spans="2:7" s="3" customFormat="1" ht="12.75" customHeight="1">
      <c r="B4" s="161" t="s">
        <v>1</v>
      </c>
      <c r="C4" s="219"/>
      <c r="D4" s="219"/>
      <c r="E4" s="219"/>
      <c r="F4" s="219"/>
      <c r="G4" s="219"/>
    </row>
    <row r="5" spans="2:7" s="3" customFormat="1" ht="14.25">
      <c r="B5" s="166" t="s">
        <v>168</v>
      </c>
      <c r="C5" s="166" t="s">
        <v>3</v>
      </c>
      <c r="D5" s="243" t="s">
        <v>104</v>
      </c>
      <c r="E5" s="246"/>
      <c r="F5" s="243" t="s">
        <v>105</v>
      </c>
      <c r="G5" s="247"/>
    </row>
    <row r="6" spans="2:7" s="3" customFormat="1" ht="14.25">
      <c r="B6" s="217"/>
      <c r="C6" s="217"/>
      <c r="D6" s="116" t="s">
        <v>30</v>
      </c>
      <c r="E6" s="116" t="s">
        <v>133</v>
      </c>
      <c r="F6" s="116" t="s">
        <v>30</v>
      </c>
      <c r="G6" s="116" t="s">
        <v>133</v>
      </c>
    </row>
    <row r="7" spans="2:7" ht="12.75">
      <c r="B7" s="17" t="s">
        <v>659</v>
      </c>
      <c r="C7" s="32">
        <v>0</v>
      </c>
      <c r="D7" s="32">
        <v>0</v>
      </c>
      <c r="E7" s="33">
        <v>0</v>
      </c>
      <c r="F7" s="34">
        <v>0</v>
      </c>
      <c r="G7" s="33">
        <v>0</v>
      </c>
    </row>
    <row r="8" spans="2:7" ht="12.75">
      <c r="B8" s="17" t="s">
        <v>654</v>
      </c>
      <c r="C8" s="32">
        <v>43</v>
      </c>
      <c r="D8" s="32">
        <v>9132601</v>
      </c>
      <c r="E8" s="33">
        <v>1152302.8</v>
      </c>
      <c r="F8" s="34">
        <v>141746784</v>
      </c>
      <c r="G8" s="33">
        <v>17801534</v>
      </c>
    </row>
    <row r="9" spans="2:7" ht="12.75">
      <c r="B9" s="17" t="s">
        <v>332</v>
      </c>
      <c r="C9" s="32">
        <v>43</v>
      </c>
      <c r="D9" s="32">
        <v>781896</v>
      </c>
      <c r="E9" s="33">
        <v>69747.9</v>
      </c>
      <c r="F9" s="34">
        <v>767730</v>
      </c>
      <c r="G9" s="33">
        <v>68536.7</v>
      </c>
    </row>
    <row r="10" spans="2:7" ht="12.75">
      <c r="B10" s="17" t="s">
        <v>380</v>
      </c>
      <c r="C10" s="32" t="s">
        <v>88</v>
      </c>
      <c r="D10" s="32" t="s">
        <v>396</v>
      </c>
      <c r="E10" s="33" t="s">
        <v>396</v>
      </c>
      <c r="F10" s="34" t="s">
        <v>396</v>
      </c>
      <c r="G10" s="33" t="s">
        <v>396</v>
      </c>
    </row>
    <row r="11" spans="2:7" ht="12.75">
      <c r="B11" s="17" t="s">
        <v>433</v>
      </c>
      <c r="C11" s="32" t="s">
        <v>88</v>
      </c>
      <c r="D11" s="32">
        <v>9914497</v>
      </c>
      <c r="E11" s="33">
        <v>1222050.7</v>
      </c>
      <c r="F11" s="34">
        <v>142514514</v>
      </c>
      <c r="G11" s="33">
        <v>17870070.7</v>
      </c>
    </row>
    <row r="14" spans="1:7" ht="14.25" customHeight="1">
      <c r="B14" s="166" t="s">
        <v>348</v>
      </c>
      <c r="C14" s="166" t="s">
        <v>3</v>
      </c>
      <c r="D14" s="243" t="s">
        <v>104</v>
      </c>
      <c r="E14" s="246" t="s">
        <v>88</v>
      </c>
      <c r="F14" s="243" t="s">
        <v>105</v>
      </c>
      <c r="G14" s="247" t="s">
        <v>88</v>
      </c>
    </row>
    <row r="15" spans="1:7" ht="14.25" customHeight="1">
      <c r="B15" s="217" t="s">
        <v>348</v>
      </c>
      <c r="C15" s="217" t="s">
        <v>88</v>
      </c>
      <c r="D15" s="116" t="s">
        <v>30</v>
      </c>
      <c r="E15" s="116" t="s">
        <v>133</v>
      </c>
      <c r="F15" s="116" t="s">
        <v>30</v>
      </c>
      <c r="G15" s="116" t="s">
        <v>133</v>
      </c>
    </row>
    <row r="16" spans="2:7" ht="12.75">
      <c r="B16" s="17" t="s">
        <v>655</v>
      </c>
      <c r="C16" s="32">
        <v>43</v>
      </c>
      <c r="D16" s="32">
        <v>18845052</v>
      </c>
      <c r="E16" s="33">
        <v>18824884</v>
      </c>
      <c r="F16" s="34">
        <v>71703824</v>
      </c>
      <c r="G16" s="33">
        <v>61240524</v>
      </c>
    </row>
    <row r="17" spans="2:7" ht="12.75">
      <c r="B17" s="17" t="s">
        <v>433</v>
      </c>
      <c r="C17" s="32" t="s">
        <v>88</v>
      </c>
      <c r="D17" s="32">
        <v>18845052</v>
      </c>
      <c r="E17" s="33">
        <v>18824884</v>
      </c>
      <c r="F17" s="34">
        <v>71703824</v>
      </c>
      <c r="G17" s="33">
        <v>61240524</v>
      </c>
    </row>
    <row r="19" ht="12.75">
      <c r="B19" t="s">
        <v>351</v>
      </c>
    </row>
  </sheetData>
  <sheetProtection/>
  <mergeCells count="12">
    <mergeCell ref="B1:G1"/>
    <mergeCell ref="B2:G2"/>
    <mergeCell ref="B3:G3"/>
    <mergeCell ref="B4:G4"/>
    <mergeCell ref="B5:B6"/>
    <mergeCell ref="C5:C6"/>
    <mergeCell ref="D5:E5"/>
    <mergeCell ref="F5:G5"/>
    <mergeCell ref="B14:B15"/>
    <mergeCell ref="C14:C15"/>
    <mergeCell ref="D14:E14"/>
    <mergeCell ref="F14:G14"/>
  </mergeCells>
  <printOptions/>
  <pageMargins left="0.75" right="0.75" top="1" bottom="1" header="0.5" footer="0.5"/>
  <pageSetup fitToHeight="1" fitToWidth="1" horizontalDpi="600" verticalDpi="6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4" width="23.421875" style="0" customWidth="1"/>
    <col min="5" max="5" width="15.421875" style="0" customWidth="1"/>
    <col min="6" max="6" width="13.00390625" style="0" customWidth="1"/>
    <col min="7" max="7" width="12.7109375" style="0" customWidth="1"/>
    <col min="8" max="8" width="12.28125" style="0" customWidth="1"/>
    <col min="9" max="9" width="6.28125" style="0" customWidth="1"/>
    <col min="10" max="10" width="11.28125" style="0" customWidth="1"/>
    <col min="13" max="13" width="15.140625" style="0" customWidth="1"/>
  </cols>
  <sheetData>
    <row r="1" spans="2:13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3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3" customFormat="1" ht="15.75" customHeight="1">
      <c r="B3" s="154" t="s">
        <v>415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2:13" s="3" customFormat="1" ht="12.75" customHeight="1">
      <c r="B4" s="152" t="s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2:13" s="3" customFormat="1" ht="39" customHeight="1">
      <c r="B5" s="101" t="s">
        <v>168</v>
      </c>
      <c r="C5" s="102" t="s">
        <v>7</v>
      </c>
      <c r="D5" s="104" t="s">
        <v>72</v>
      </c>
      <c r="E5" s="97" t="s">
        <v>40</v>
      </c>
      <c r="F5" s="97" t="s">
        <v>41</v>
      </c>
      <c r="G5" s="103" t="s">
        <v>54</v>
      </c>
      <c r="H5" s="101" t="s">
        <v>55</v>
      </c>
      <c r="I5" s="102" t="s">
        <v>8</v>
      </c>
      <c r="J5" s="102" t="s">
        <v>56</v>
      </c>
      <c r="K5" s="102" t="s">
        <v>8</v>
      </c>
      <c r="L5" s="102" t="s">
        <v>57</v>
      </c>
      <c r="M5" s="102" t="s">
        <v>58</v>
      </c>
    </row>
    <row r="6" spans="2:13" ht="12.75">
      <c r="B6" s="5" t="s">
        <v>302</v>
      </c>
      <c r="C6" s="13" t="s">
        <v>416</v>
      </c>
      <c r="D6" s="15" t="s">
        <v>417</v>
      </c>
      <c r="E6" s="7">
        <v>12651.75</v>
      </c>
      <c r="F6" s="8">
        <v>1.5197808</v>
      </c>
      <c r="G6" s="8">
        <v>34.323437</v>
      </c>
      <c r="H6" s="12">
        <v>13974.15</v>
      </c>
      <c r="I6" s="9">
        <v>6</v>
      </c>
      <c r="J6" s="10">
        <v>11725.84</v>
      </c>
      <c r="K6" s="9">
        <v>23</v>
      </c>
      <c r="L6" s="14">
        <v>13974.15</v>
      </c>
      <c r="M6" s="10">
        <v>9352.11</v>
      </c>
    </row>
    <row r="7" spans="2:13" ht="12.75">
      <c r="B7" s="5" t="s">
        <v>388</v>
      </c>
      <c r="C7" s="13" t="s">
        <v>418</v>
      </c>
      <c r="D7" s="15" t="s">
        <v>88</v>
      </c>
      <c r="E7" s="7">
        <v>1739.8</v>
      </c>
      <c r="F7" s="8">
        <v>2.3712885</v>
      </c>
      <c r="G7" s="8">
        <v>-3.6548896</v>
      </c>
      <c r="H7" s="12">
        <v>1801.8</v>
      </c>
      <c r="I7" s="9">
        <v>19</v>
      </c>
      <c r="J7" s="10">
        <v>1686.4</v>
      </c>
      <c r="K7" s="9">
        <v>1</v>
      </c>
      <c r="L7" s="14">
        <v>1839</v>
      </c>
      <c r="M7" s="10">
        <v>1648.2</v>
      </c>
    </row>
    <row r="8" spans="2:13" ht="12.75">
      <c r="B8" s="5" t="s">
        <v>312</v>
      </c>
      <c r="C8" s="13" t="s">
        <v>419</v>
      </c>
      <c r="D8" s="15" t="s">
        <v>88</v>
      </c>
      <c r="E8" s="7">
        <v>46424.88</v>
      </c>
      <c r="F8" s="8">
        <v>-2.0332634</v>
      </c>
      <c r="G8" s="8">
        <v>-2.905157</v>
      </c>
      <c r="H8" s="12">
        <v>47227.61</v>
      </c>
      <c r="I8" s="9">
        <v>1</v>
      </c>
      <c r="J8" s="10">
        <v>46199.32</v>
      </c>
      <c r="K8" s="9">
        <v>13</v>
      </c>
      <c r="L8" s="14">
        <v>47763.97</v>
      </c>
      <c r="M8" s="10">
        <v>46058.26</v>
      </c>
    </row>
    <row r="9" spans="2:13" ht="12.75">
      <c r="B9" s="5" t="s">
        <v>314</v>
      </c>
      <c r="C9" s="13" t="s">
        <v>420</v>
      </c>
      <c r="D9" s="15" t="s">
        <v>88</v>
      </c>
      <c r="E9" s="7">
        <v>56704.1</v>
      </c>
      <c r="F9" s="8">
        <v>-2.6259222</v>
      </c>
      <c r="G9" s="8">
        <v>-4.392256</v>
      </c>
      <c r="H9" s="12">
        <v>58538.7</v>
      </c>
      <c r="I9" s="9">
        <v>22</v>
      </c>
      <c r="J9" s="10">
        <v>56569.51</v>
      </c>
      <c r="K9" s="9">
        <v>14</v>
      </c>
      <c r="L9" s="14">
        <v>59775.12</v>
      </c>
      <c r="M9" s="10">
        <v>56569.51</v>
      </c>
    </row>
    <row r="10" spans="2:13" ht="12.75">
      <c r="B10" s="5" t="s">
        <v>316</v>
      </c>
      <c r="C10" s="13" t="s">
        <v>421</v>
      </c>
      <c r="D10" s="15" t="s">
        <v>88</v>
      </c>
      <c r="E10" s="7">
        <v>1415.87</v>
      </c>
      <c r="F10" s="8">
        <v>-0.017653871</v>
      </c>
      <c r="G10" s="8">
        <v>-0.053649135</v>
      </c>
      <c r="H10" s="12">
        <v>1416.23</v>
      </c>
      <c r="I10" s="9">
        <v>2</v>
      </c>
      <c r="J10" s="10">
        <v>1415.4</v>
      </c>
      <c r="K10" s="9">
        <v>27</v>
      </c>
      <c r="L10" s="14">
        <v>1416.95</v>
      </c>
      <c r="M10" s="10">
        <v>1415.4</v>
      </c>
    </row>
    <row r="11" spans="2:13" ht="12.75">
      <c r="B11" s="5" t="s">
        <v>318</v>
      </c>
      <c r="C11" s="13" t="s">
        <v>422</v>
      </c>
      <c r="D11" s="15" t="s">
        <v>423</v>
      </c>
      <c r="E11" s="7">
        <v>993.09</v>
      </c>
      <c r="F11" s="8">
        <v>-1.1654022</v>
      </c>
      <c r="G11" s="8">
        <v>3.5655441</v>
      </c>
      <c r="H11" s="12">
        <v>1073.43</v>
      </c>
      <c r="I11" s="9">
        <v>22</v>
      </c>
      <c r="J11" s="10">
        <v>959.67</v>
      </c>
      <c r="K11" s="9">
        <v>28</v>
      </c>
      <c r="L11" s="14">
        <v>1073.43</v>
      </c>
      <c r="M11" s="10">
        <v>923.86</v>
      </c>
    </row>
    <row r="12" spans="2:13" ht="12.75">
      <c r="B12" s="5" t="s">
        <v>326</v>
      </c>
      <c r="C12" s="13" t="s">
        <v>424</v>
      </c>
      <c r="D12" s="15" t="s">
        <v>88</v>
      </c>
      <c r="E12" s="7">
        <v>96.2</v>
      </c>
      <c r="F12" s="8">
        <v>-12.664553</v>
      </c>
      <c r="G12" s="8">
        <v>-14.708754</v>
      </c>
      <c r="H12" s="12">
        <v>108.79</v>
      </c>
      <c r="I12" s="9">
        <v>1</v>
      </c>
      <c r="J12" s="10">
        <v>95.88</v>
      </c>
      <c r="K12" s="9">
        <v>28</v>
      </c>
      <c r="L12" s="14">
        <v>114.51</v>
      </c>
      <c r="M12" s="10">
        <v>95.88</v>
      </c>
    </row>
    <row r="13" spans="2:13" ht="12.75">
      <c r="B13" s="5" t="s">
        <v>332</v>
      </c>
      <c r="C13" s="13" t="s">
        <v>425</v>
      </c>
      <c r="D13" s="15" t="s">
        <v>417</v>
      </c>
      <c r="E13" s="7">
        <v>99.62</v>
      </c>
      <c r="F13" s="8">
        <v>-3.8509777</v>
      </c>
      <c r="G13" s="8">
        <v>-4.257569</v>
      </c>
      <c r="H13" s="12">
        <v>102.62</v>
      </c>
      <c r="I13" s="9">
        <v>1</v>
      </c>
      <c r="J13" s="10">
        <v>99.62</v>
      </c>
      <c r="K13" s="9">
        <v>29</v>
      </c>
      <c r="L13" s="14">
        <v>104.6</v>
      </c>
      <c r="M13" s="10">
        <v>99.62</v>
      </c>
    </row>
    <row r="14" spans="2:13" ht="12.75">
      <c r="B14" s="5" t="s">
        <v>380</v>
      </c>
      <c r="C14" s="13" t="s">
        <v>426</v>
      </c>
      <c r="D14" s="15" t="s">
        <v>423</v>
      </c>
      <c r="E14" s="7">
        <v>298.19</v>
      </c>
      <c r="F14" s="8">
        <v>1.9557565</v>
      </c>
      <c r="G14" s="8">
        <v>-0.5237548</v>
      </c>
      <c r="H14" s="12">
        <v>303.06</v>
      </c>
      <c r="I14" s="9">
        <v>13</v>
      </c>
      <c r="J14" s="10">
        <v>292.81</v>
      </c>
      <c r="K14" s="9">
        <v>1</v>
      </c>
      <c r="L14" s="14">
        <v>303.84</v>
      </c>
      <c r="M14" s="10">
        <v>291.09</v>
      </c>
    </row>
    <row r="17" ht="12.75">
      <c r="B17" t="s">
        <v>351</v>
      </c>
    </row>
  </sheetData>
  <sheetProtection/>
  <mergeCells count="4">
    <mergeCell ref="B4:M4"/>
    <mergeCell ref="B3:M3"/>
    <mergeCell ref="B1:M1"/>
    <mergeCell ref="B2:M2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5" width="12.7109375" style="0" customWidth="1"/>
    <col min="6" max="6" width="11.7109375" style="0" customWidth="1"/>
    <col min="7" max="7" width="9.28125" style="0" customWidth="1"/>
    <col min="8" max="9" width="12.7109375" style="0" customWidth="1"/>
    <col min="10" max="10" width="11.7109375" style="0" customWidth="1"/>
    <col min="11" max="11" width="9.28125" style="0" customWidth="1"/>
    <col min="12" max="13" width="12.7109375" style="0" customWidth="1"/>
    <col min="14" max="14" width="11.7109375" style="0" customWidth="1"/>
    <col min="15" max="15" width="9.28125" style="0" customWidth="1"/>
  </cols>
  <sheetData>
    <row r="1" spans="2:15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2:15" s="3" customFormat="1" ht="18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2:15" s="3" customFormat="1" ht="15.75" customHeight="1">
      <c r="B3" s="154" t="s">
        <v>661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s="3" customFormat="1" ht="12.75" customHeight="1">
      <c r="B4" s="152" t="s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2:15" s="3" customFormat="1" ht="12.75" customHeight="1">
      <c r="B5" s="166" t="s">
        <v>168</v>
      </c>
      <c r="C5" s="166" t="s">
        <v>3</v>
      </c>
      <c r="D5" s="248" t="s">
        <v>33</v>
      </c>
      <c r="E5" s="249"/>
      <c r="F5" s="249"/>
      <c r="G5" s="250"/>
      <c r="H5" s="248" t="s">
        <v>34</v>
      </c>
      <c r="I5" s="249"/>
      <c r="J5" s="249"/>
      <c r="K5" s="250"/>
      <c r="L5" s="248" t="s">
        <v>35</v>
      </c>
      <c r="M5" s="251"/>
      <c r="N5" s="251"/>
      <c r="O5" s="252"/>
    </row>
    <row r="6" spans="2:15" s="3" customFormat="1" ht="24">
      <c r="B6" s="216"/>
      <c r="C6" s="216"/>
      <c r="D6" s="116" t="s">
        <v>30</v>
      </c>
      <c r="E6" s="116" t="s">
        <v>133</v>
      </c>
      <c r="F6" s="101" t="s">
        <v>128</v>
      </c>
      <c r="G6" s="116" t="s">
        <v>69</v>
      </c>
      <c r="H6" s="116" t="s">
        <v>30</v>
      </c>
      <c r="I6" s="116" t="s">
        <v>133</v>
      </c>
      <c r="J6" s="101" t="s">
        <v>128</v>
      </c>
      <c r="K6" s="116" t="s">
        <v>69</v>
      </c>
      <c r="L6" s="116" t="s">
        <v>30</v>
      </c>
      <c r="M6" s="116" t="s">
        <v>133</v>
      </c>
      <c r="N6" s="101" t="s">
        <v>128</v>
      </c>
      <c r="O6" s="116" t="s">
        <v>69</v>
      </c>
    </row>
    <row r="7" spans="2:15" ht="12.75">
      <c r="B7" s="17" t="s">
        <v>388</v>
      </c>
      <c r="C7" s="15" t="s">
        <v>88</v>
      </c>
      <c r="D7" s="18" t="s">
        <v>441</v>
      </c>
      <c r="E7" s="59" t="s">
        <v>441</v>
      </c>
      <c r="F7" s="16" t="s">
        <v>436</v>
      </c>
      <c r="G7" s="21" t="s">
        <v>441</v>
      </c>
      <c r="H7" s="21" t="s">
        <v>396</v>
      </c>
      <c r="I7" s="59" t="s">
        <v>396</v>
      </c>
      <c r="J7" s="16" t="s">
        <v>436</v>
      </c>
      <c r="K7" s="21" t="s">
        <v>396</v>
      </c>
      <c r="L7" s="21" t="s">
        <v>441</v>
      </c>
      <c r="M7" s="58" t="s">
        <v>441</v>
      </c>
      <c r="N7" s="16" t="s">
        <v>436</v>
      </c>
      <c r="O7" s="21" t="s">
        <v>441</v>
      </c>
    </row>
    <row r="8" spans="2:15" ht="12.75">
      <c r="B8" s="17" t="s">
        <v>392</v>
      </c>
      <c r="C8" s="15">
        <v>21</v>
      </c>
      <c r="D8" s="18">
        <v>0</v>
      </c>
      <c r="E8" s="59">
        <v>0</v>
      </c>
      <c r="F8" s="16">
        <v>0</v>
      </c>
      <c r="G8" s="21">
        <v>75</v>
      </c>
      <c r="H8" s="21">
        <v>121</v>
      </c>
      <c r="I8" s="59">
        <v>1.9</v>
      </c>
      <c r="J8" s="16">
        <v>18.7</v>
      </c>
      <c r="K8" s="21">
        <v>293</v>
      </c>
      <c r="L8" s="21">
        <v>0</v>
      </c>
      <c r="M8" s="58">
        <v>0</v>
      </c>
      <c r="N8" s="16">
        <v>0</v>
      </c>
      <c r="O8" s="21">
        <v>0</v>
      </c>
    </row>
    <row r="9" spans="2:15" ht="12.75">
      <c r="B9" s="17" t="s">
        <v>654</v>
      </c>
      <c r="C9" s="15">
        <v>21</v>
      </c>
      <c r="D9" s="18">
        <v>190443</v>
      </c>
      <c r="E9" s="59">
        <v>1008.6</v>
      </c>
      <c r="F9" s="16">
        <v>-1.6</v>
      </c>
      <c r="G9" s="21">
        <v>554964</v>
      </c>
      <c r="H9" s="21">
        <v>2013860</v>
      </c>
      <c r="I9" s="59">
        <v>52762.2</v>
      </c>
      <c r="J9" s="16">
        <v>-13.8</v>
      </c>
      <c r="K9" s="21">
        <v>5601133</v>
      </c>
      <c r="L9" s="21">
        <v>0</v>
      </c>
      <c r="M9" s="58">
        <v>0</v>
      </c>
      <c r="N9" s="16">
        <v>0</v>
      </c>
      <c r="O9" s="21">
        <v>0</v>
      </c>
    </row>
    <row r="10" spans="2:15" ht="12.75">
      <c r="B10" s="17" t="s">
        <v>397</v>
      </c>
      <c r="C10" s="15">
        <v>21</v>
      </c>
      <c r="D10" s="18">
        <v>170836</v>
      </c>
      <c r="E10" s="59">
        <v>1993.8</v>
      </c>
      <c r="F10" s="16">
        <v>5.4</v>
      </c>
      <c r="G10" s="21">
        <v>200441</v>
      </c>
      <c r="H10" s="21">
        <v>2628436</v>
      </c>
      <c r="I10" s="59">
        <v>30322.4</v>
      </c>
      <c r="J10" s="16">
        <v>15.1</v>
      </c>
      <c r="K10" s="21">
        <v>681860</v>
      </c>
      <c r="L10" s="21" t="s">
        <v>396</v>
      </c>
      <c r="M10" s="58" t="s">
        <v>396</v>
      </c>
      <c r="N10" s="16" t="s">
        <v>436</v>
      </c>
      <c r="O10" s="21" t="s">
        <v>396</v>
      </c>
    </row>
    <row r="11" spans="2:15" ht="12.75">
      <c r="B11" s="17" t="s">
        <v>433</v>
      </c>
      <c r="C11" s="15" t="s">
        <v>88</v>
      </c>
      <c r="D11" s="18">
        <v>361279</v>
      </c>
      <c r="E11" s="59">
        <v>3002.4</v>
      </c>
      <c r="F11" s="16" t="s">
        <v>88</v>
      </c>
      <c r="G11" s="21">
        <v>755480</v>
      </c>
      <c r="H11" s="21">
        <v>4642417</v>
      </c>
      <c r="I11" s="59">
        <v>83086.5</v>
      </c>
      <c r="J11" s="16" t="s">
        <v>88</v>
      </c>
      <c r="K11" s="21">
        <v>6283286</v>
      </c>
      <c r="L11" s="21">
        <v>0</v>
      </c>
      <c r="M11" s="58">
        <v>0</v>
      </c>
      <c r="N11" s="16" t="s">
        <v>88</v>
      </c>
      <c r="O11" s="21">
        <v>0</v>
      </c>
    </row>
    <row r="12" spans="6:14" ht="14.25">
      <c r="F12" s="3"/>
      <c r="J12" s="3"/>
      <c r="N12" s="3"/>
    </row>
    <row r="13" spans="6:14" ht="14.25">
      <c r="F13" s="3"/>
      <c r="J13" s="3"/>
      <c r="N13" s="3"/>
    </row>
    <row r="14" spans="1:15" ht="12.75" customHeight="1">
      <c r="B14" s="166" t="s">
        <v>348</v>
      </c>
      <c r="C14" s="166" t="s">
        <v>3</v>
      </c>
      <c r="D14" s="248" t="s">
        <v>33</v>
      </c>
      <c r="E14" s="249" t="s">
        <v>88</v>
      </c>
      <c r="F14" s="249" t="s">
        <v>88</v>
      </c>
      <c r="G14" s="250" t="s">
        <v>88</v>
      </c>
      <c r="H14" s="248" t="s">
        <v>34</v>
      </c>
      <c r="I14" s="249" t="s">
        <v>88</v>
      </c>
      <c r="J14" s="249" t="s">
        <v>88</v>
      </c>
      <c r="K14" s="250" t="s">
        <v>88</v>
      </c>
      <c r="L14" s="248" t="s">
        <v>35</v>
      </c>
      <c r="M14" s="251" t="s">
        <v>88</v>
      </c>
      <c r="N14" s="251" t="s">
        <v>88</v>
      </c>
      <c r="O14" s="252" t="s">
        <v>88</v>
      </c>
    </row>
    <row r="15" spans="1:15" ht="24" customHeight="1">
      <c r="B15" s="216" t="s">
        <v>348</v>
      </c>
      <c r="C15" s="216" t="s">
        <v>88</v>
      </c>
      <c r="D15" s="116" t="s">
        <v>30</v>
      </c>
      <c r="E15" s="116" t="s">
        <v>133</v>
      </c>
      <c r="F15" s="101" t="s">
        <v>128</v>
      </c>
      <c r="G15" s="116" t="s">
        <v>69</v>
      </c>
      <c r="H15" s="116" t="s">
        <v>30</v>
      </c>
      <c r="I15" s="116" t="s">
        <v>133</v>
      </c>
      <c r="J15" s="101" t="s">
        <v>128</v>
      </c>
      <c r="K15" s="116" t="s">
        <v>69</v>
      </c>
      <c r="L15" s="116" t="s">
        <v>30</v>
      </c>
      <c r="M15" s="116" t="s">
        <v>133</v>
      </c>
      <c r="N15" s="101" t="s">
        <v>128</v>
      </c>
      <c r="O15" s="116" t="s">
        <v>69</v>
      </c>
    </row>
    <row r="16" spans="2:15" ht="12.75">
      <c r="B16" s="17" t="s">
        <v>655</v>
      </c>
      <c r="C16" s="15">
        <v>21</v>
      </c>
      <c r="D16" s="18">
        <v>4550720</v>
      </c>
      <c r="E16" s="59">
        <v>6882</v>
      </c>
      <c r="F16" s="16">
        <v>7.3</v>
      </c>
      <c r="G16" s="21">
        <v>5457570</v>
      </c>
      <c r="H16" s="21">
        <v>48228009</v>
      </c>
      <c r="I16" s="59">
        <v>3265425</v>
      </c>
      <c r="J16" s="16">
        <v>-2.3</v>
      </c>
      <c r="K16" s="21">
        <v>9015264</v>
      </c>
      <c r="L16" s="21" t="s">
        <v>396</v>
      </c>
      <c r="M16" s="58" t="s">
        <v>396</v>
      </c>
      <c r="N16" s="16" t="s">
        <v>436</v>
      </c>
      <c r="O16" s="21" t="s">
        <v>396</v>
      </c>
    </row>
    <row r="17" spans="2:15" ht="12.75">
      <c r="B17" s="17" t="s">
        <v>433</v>
      </c>
      <c r="C17" s="15" t="s">
        <v>88</v>
      </c>
      <c r="D17" s="18">
        <v>4550720</v>
      </c>
      <c r="E17" s="59">
        <v>6882</v>
      </c>
      <c r="F17" s="16" t="s">
        <v>88</v>
      </c>
      <c r="G17" s="21">
        <v>5457570</v>
      </c>
      <c r="H17" s="21">
        <v>48228009</v>
      </c>
      <c r="I17" s="59">
        <v>3265425</v>
      </c>
      <c r="J17" s="16" t="s">
        <v>88</v>
      </c>
      <c r="K17" s="21">
        <v>9015264</v>
      </c>
      <c r="L17" s="21">
        <v>0</v>
      </c>
      <c r="M17" s="58">
        <v>0</v>
      </c>
      <c r="N17" s="16" t="s">
        <v>88</v>
      </c>
      <c r="O17" s="21">
        <v>0</v>
      </c>
    </row>
    <row r="19" ht="12.75">
      <c r="B19" t="s">
        <v>351</v>
      </c>
    </row>
  </sheetData>
  <sheetProtection/>
  <mergeCells count="14">
    <mergeCell ref="B2:O2"/>
    <mergeCell ref="B1:O1"/>
    <mergeCell ref="B5:B6"/>
    <mergeCell ref="D5:G5"/>
    <mergeCell ref="H5:K5"/>
    <mergeCell ref="L5:O5"/>
    <mergeCell ref="C5:C6"/>
    <mergeCell ref="B4:O4"/>
    <mergeCell ref="B3:O3"/>
    <mergeCell ref="B14:B15"/>
    <mergeCell ref="D14:G14"/>
    <mergeCell ref="H14:K14"/>
    <mergeCell ref="L14:O14"/>
    <mergeCell ref="C14:C15"/>
  </mergeCells>
  <printOptions/>
  <pageMargins left="0.75" right="0.75" top="1" bottom="1" header="0.5" footer="0.5"/>
  <pageSetup fitToHeight="1" fitToWidth="1" horizontalDpi="600" verticalDpi="600" orientation="landscape" paperSize="9" scale="7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23.00390625" style="0" customWidth="1"/>
    <col min="4" max="9" width="12.7109375" style="0" customWidth="1"/>
  </cols>
  <sheetData>
    <row r="1" spans="2:9" s="68" customFormat="1" ht="33.75" customHeight="1">
      <c r="B1" s="150" t="s">
        <v>48</v>
      </c>
      <c r="C1" s="158"/>
      <c r="D1" s="158"/>
      <c r="E1" s="158"/>
      <c r="F1" s="158"/>
      <c r="G1" s="158"/>
      <c r="H1" s="158"/>
      <c r="I1" s="158"/>
    </row>
    <row r="2" spans="2:9" s="3" customFormat="1" ht="18">
      <c r="B2" s="156" t="s">
        <v>300</v>
      </c>
      <c r="C2" s="159"/>
      <c r="D2" s="159"/>
      <c r="E2" s="159"/>
      <c r="F2" s="159"/>
      <c r="G2" s="159"/>
      <c r="H2" s="159"/>
      <c r="I2" s="159"/>
    </row>
    <row r="3" spans="2:9" s="3" customFormat="1" ht="15.75" customHeight="1">
      <c r="B3" s="154" t="s">
        <v>662</v>
      </c>
      <c r="C3" s="160"/>
      <c r="D3" s="160"/>
      <c r="E3" s="160"/>
      <c r="F3" s="160"/>
      <c r="G3" s="160"/>
      <c r="H3" s="160"/>
      <c r="I3" s="160"/>
    </row>
    <row r="4" spans="2:9" s="3" customFormat="1" ht="12.75" customHeight="1">
      <c r="B4" s="161" t="s">
        <v>1</v>
      </c>
      <c r="C4" s="162"/>
      <c r="D4" s="162"/>
      <c r="E4" s="162"/>
      <c r="F4" s="162"/>
      <c r="G4" s="162"/>
      <c r="H4" s="162"/>
      <c r="I4" s="162"/>
    </row>
    <row r="5" spans="2:9" s="3" customFormat="1" ht="14.25">
      <c r="B5" s="166" t="s">
        <v>168</v>
      </c>
      <c r="C5" s="166" t="s">
        <v>3</v>
      </c>
      <c r="D5" s="177" t="s">
        <v>33</v>
      </c>
      <c r="E5" s="215"/>
      <c r="F5" s="177" t="s">
        <v>34</v>
      </c>
      <c r="G5" s="214"/>
      <c r="H5" s="177" t="s">
        <v>149</v>
      </c>
      <c r="I5" s="242"/>
    </row>
    <row r="6" spans="2:9" s="3" customFormat="1" ht="24">
      <c r="B6" s="216"/>
      <c r="C6" s="216"/>
      <c r="D6" s="116" t="s">
        <v>30</v>
      </c>
      <c r="E6" s="116" t="s">
        <v>133</v>
      </c>
      <c r="F6" s="116" t="s">
        <v>30</v>
      </c>
      <c r="G6" s="116" t="s">
        <v>133</v>
      </c>
      <c r="H6" s="116" t="s">
        <v>30</v>
      </c>
      <c r="I6" s="116" t="s">
        <v>133</v>
      </c>
    </row>
    <row r="7" spans="2:9" ht="12.75">
      <c r="B7" s="17" t="s">
        <v>388</v>
      </c>
      <c r="C7" s="32" t="s">
        <v>88</v>
      </c>
      <c r="D7" s="32" t="s">
        <v>441</v>
      </c>
      <c r="E7" s="33" t="s">
        <v>441</v>
      </c>
      <c r="F7" s="34" t="s">
        <v>396</v>
      </c>
      <c r="G7" s="33" t="s">
        <v>396</v>
      </c>
      <c r="H7" s="34" t="s">
        <v>441</v>
      </c>
      <c r="I7" s="16" t="s">
        <v>441</v>
      </c>
    </row>
    <row r="8" spans="2:9" ht="12.75">
      <c r="B8" s="17" t="s">
        <v>392</v>
      </c>
      <c r="C8" s="32">
        <v>43</v>
      </c>
      <c r="D8" s="32">
        <v>0</v>
      </c>
      <c r="E8" s="33">
        <v>0</v>
      </c>
      <c r="F8" s="34">
        <v>221</v>
      </c>
      <c r="G8" s="33">
        <v>3.5</v>
      </c>
      <c r="H8" s="34">
        <v>0</v>
      </c>
      <c r="I8" s="16">
        <v>0</v>
      </c>
    </row>
    <row r="9" spans="2:9" ht="12.75">
      <c r="B9" s="17" t="s">
        <v>654</v>
      </c>
      <c r="C9" s="32">
        <v>43</v>
      </c>
      <c r="D9" s="32">
        <v>410390</v>
      </c>
      <c r="E9" s="33">
        <v>2033.8</v>
      </c>
      <c r="F9" s="34">
        <v>4049977</v>
      </c>
      <c r="G9" s="33">
        <v>113963.5</v>
      </c>
      <c r="H9" s="34">
        <v>0</v>
      </c>
      <c r="I9" s="16">
        <v>0</v>
      </c>
    </row>
    <row r="10" spans="2:9" ht="12.75">
      <c r="B10" s="17" t="s">
        <v>397</v>
      </c>
      <c r="C10" s="32">
        <v>43</v>
      </c>
      <c r="D10" s="32">
        <v>316265</v>
      </c>
      <c r="E10" s="33">
        <v>3885.2</v>
      </c>
      <c r="F10" s="34">
        <v>4576927</v>
      </c>
      <c r="G10" s="33">
        <v>56659</v>
      </c>
      <c r="H10" s="34" t="s">
        <v>396</v>
      </c>
      <c r="I10" s="16" t="s">
        <v>396</v>
      </c>
    </row>
    <row r="11" spans="2:9" ht="12.75">
      <c r="B11" s="17" t="s">
        <v>433</v>
      </c>
      <c r="C11" s="32" t="s">
        <v>88</v>
      </c>
      <c r="D11" s="32">
        <v>726655</v>
      </c>
      <c r="E11" s="33">
        <v>5919</v>
      </c>
      <c r="F11" s="34">
        <v>8627125</v>
      </c>
      <c r="G11" s="33">
        <v>170626</v>
      </c>
      <c r="H11" s="34">
        <v>0</v>
      </c>
      <c r="I11" s="16">
        <v>0</v>
      </c>
    </row>
    <row r="14" spans="1:9" ht="14.25" customHeight="1">
      <c r="B14" s="166" t="s">
        <v>348</v>
      </c>
      <c r="C14" s="166" t="s">
        <v>3</v>
      </c>
      <c r="D14" s="177" t="s">
        <v>33</v>
      </c>
      <c r="E14" s="215" t="s">
        <v>88</v>
      </c>
      <c r="F14" s="177" t="s">
        <v>34</v>
      </c>
      <c r="G14" s="214" t="s">
        <v>88</v>
      </c>
      <c r="H14" s="177" t="s">
        <v>149</v>
      </c>
      <c r="I14" s="242" t="s">
        <v>88</v>
      </c>
    </row>
    <row r="15" spans="1:9" ht="24" customHeight="1">
      <c r="B15" s="216" t="s">
        <v>348</v>
      </c>
      <c r="C15" s="216" t="s">
        <v>88</v>
      </c>
      <c r="D15" s="116" t="s">
        <v>30</v>
      </c>
      <c r="E15" s="116" t="s">
        <v>133</v>
      </c>
      <c r="F15" s="116" t="s">
        <v>30</v>
      </c>
      <c r="G15" s="116" t="s">
        <v>133</v>
      </c>
      <c r="H15" s="116" t="s">
        <v>30</v>
      </c>
      <c r="I15" s="116" t="s">
        <v>133</v>
      </c>
    </row>
    <row r="16" spans="2:9" ht="12.75">
      <c r="B16" s="17" t="s">
        <v>655</v>
      </c>
      <c r="C16" s="32">
        <v>43</v>
      </c>
      <c r="D16" s="32">
        <v>9290010</v>
      </c>
      <c r="E16" s="33">
        <v>13295</v>
      </c>
      <c r="F16" s="34">
        <v>98665120</v>
      </c>
      <c r="G16" s="33">
        <v>6609184</v>
      </c>
      <c r="H16" s="34" t="s">
        <v>396</v>
      </c>
      <c r="I16" s="16" t="s">
        <v>396</v>
      </c>
    </row>
    <row r="17" spans="2:9" ht="12.75">
      <c r="B17" s="17" t="s">
        <v>433</v>
      </c>
      <c r="C17" s="32" t="s">
        <v>88</v>
      </c>
      <c r="D17" s="32">
        <v>9290010</v>
      </c>
      <c r="E17" s="33">
        <v>13295</v>
      </c>
      <c r="F17" s="34">
        <v>98665120</v>
      </c>
      <c r="G17" s="33">
        <v>6609184</v>
      </c>
      <c r="H17" s="34">
        <v>0</v>
      </c>
      <c r="I17" s="16">
        <v>0</v>
      </c>
    </row>
    <row r="19" ht="12.75">
      <c r="B19" t="s">
        <v>351</v>
      </c>
    </row>
  </sheetData>
  <sheetProtection/>
  <mergeCells count="14">
    <mergeCell ref="F5:G5"/>
    <mergeCell ref="H5:I5"/>
    <mergeCell ref="B1:I1"/>
    <mergeCell ref="B2:I2"/>
    <mergeCell ref="B3:I3"/>
    <mergeCell ref="B4:I4"/>
    <mergeCell ref="D5:E5"/>
    <mergeCell ref="C5:C6"/>
    <mergeCell ref="B5:B6"/>
    <mergeCell ref="F14:G14"/>
    <mergeCell ref="H14:I14"/>
    <mergeCell ref="D14:E14"/>
    <mergeCell ref="C14:C15"/>
    <mergeCell ref="B14:B15"/>
  </mergeCells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3" width="15.28125" style="0" customWidth="1"/>
    <col min="4" max="4" width="17.28125" style="0" customWidth="1"/>
    <col min="5" max="5" width="16.57421875" style="0" customWidth="1"/>
    <col min="6" max="6" width="11.7109375" style="0" customWidth="1"/>
    <col min="7" max="7" width="10.140625" style="0" customWidth="1"/>
    <col min="8" max="8" width="15.8515625" style="0" customWidth="1"/>
    <col min="9" max="9" width="16.28125" style="0" customWidth="1"/>
    <col min="10" max="10" width="11.7109375" style="0" customWidth="1"/>
    <col min="11" max="11" width="12.7109375" style="0" customWidth="1"/>
    <col min="12" max="12" width="14.00390625" style="0" customWidth="1"/>
    <col min="13" max="13" width="15.7109375" style="0" customWidth="1"/>
    <col min="14" max="14" width="12.421875" style="0" customWidth="1"/>
    <col min="15" max="15" width="13.7109375" style="0" customWidth="1"/>
    <col min="16" max="16" width="19.28125" style="0" customWidth="1"/>
  </cols>
  <sheetData>
    <row r="1" spans="2:13" s="68" customFormat="1" ht="33.75" customHeight="1">
      <c r="B1" s="150" t="s">
        <v>48</v>
      </c>
      <c r="C1" s="158"/>
      <c r="D1" s="158"/>
      <c r="E1" s="158"/>
      <c r="F1" s="158"/>
      <c r="G1" s="158"/>
      <c r="H1" s="158"/>
      <c r="I1" s="158"/>
      <c r="J1" s="158"/>
      <c r="K1" s="158"/>
      <c r="L1" s="3"/>
      <c r="M1" s="3"/>
    </row>
    <row r="2" spans="2:11" s="3" customFormat="1" ht="21.75" customHeight="1">
      <c r="B2" s="156" t="s">
        <v>300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s="3" customFormat="1" ht="15.75" customHeight="1">
      <c r="B3" s="154" t="s">
        <v>663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2:11" s="3" customFormat="1" ht="12.75" customHeight="1">
      <c r="B4" s="161" t="s">
        <v>1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2:11" s="3" customFormat="1" ht="45.75" customHeight="1">
      <c r="B5" s="166" t="s">
        <v>168</v>
      </c>
      <c r="C5" s="166" t="s">
        <v>3</v>
      </c>
      <c r="D5" s="177" t="s">
        <v>119</v>
      </c>
      <c r="E5" s="180"/>
      <c r="F5" s="180"/>
      <c r="G5" s="181"/>
      <c r="H5" s="177" t="s">
        <v>120</v>
      </c>
      <c r="I5" s="180"/>
      <c r="J5" s="180"/>
      <c r="K5" s="181"/>
    </row>
    <row r="6" spans="2:11" s="3" customFormat="1" ht="32.25" customHeight="1">
      <c r="B6" s="167"/>
      <c r="C6" s="167"/>
      <c r="D6" s="117" t="s">
        <v>30</v>
      </c>
      <c r="E6" s="116" t="s">
        <v>161</v>
      </c>
      <c r="F6" s="101" t="s">
        <v>128</v>
      </c>
      <c r="G6" s="101" t="s">
        <v>69</v>
      </c>
      <c r="H6" s="117" t="s">
        <v>30</v>
      </c>
      <c r="I6" s="116" t="s">
        <v>160</v>
      </c>
      <c r="J6" s="101" t="s">
        <v>128</v>
      </c>
      <c r="K6" s="101" t="s">
        <v>69</v>
      </c>
    </row>
    <row r="7" spans="2:11" ht="12.75">
      <c r="B7" s="17" t="s">
        <v>388</v>
      </c>
      <c r="C7" s="26">
        <v>21</v>
      </c>
      <c r="D7" s="18" t="s">
        <v>441</v>
      </c>
      <c r="E7" s="27" t="s">
        <v>441</v>
      </c>
      <c r="F7" s="16" t="s">
        <v>436</v>
      </c>
      <c r="G7" s="18" t="s">
        <v>441</v>
      </c>
      <c r="H7" s="18">
        <v>132</v>
      </c>
      <c r="I7" s="27">
        <v>1.3</v>
      </c>
      <c r="J7" s="16">
        <v>-71.6</v>
      </c>
      <c r="K7" s="18">
        <v>294</v>
      </c>
    </row>
    <row r="8" spans="2:11" ht="12.75">
      <c r="B8" s="17" t="s">
        <v>392</v>
      </c>
      <c r="C8" s="26">
        <v>21</v>
      </c>
      <c r="D8" s="18">
        <v>7700</v>
      </c>
      <c r="E8" s="27">
        <v>7.7</v>
      </c>
      <c r="F8" s="16">
        <v>-35.3</v>
      </c>
      <c r="G8" s="18">
        <v>38700</v>
      </c>
      <c r="H8" s="18">
        <v>194578</v>
      </c>
      <c r="I8" s="27">
        <v>196.7</v>
      </c>
      <c r="J8" s="16">
        <v>-40</v>
      </c>
      <c r="K8" s="18">
        <v>304949</v>
      </c>
    </row>
    <row r="9" spans="2:11" ht="12.75">
      <c r="B9" s="17" t="s">
        <v>318</v>
      </c>
      <c r="C9" s="26">
        <v>21</v>
      </c>
      <c r="D9" s="18">
        <v>0</v>
      </c>
      <c r="E9" s="27">
        <v>0</v>
      </c>
      <c r="F9" s="16">
        <v>0</v>
      </c>
      <c r="G9" s="18">
        <v>0</v>
      </c>
      <c r="H9" s="18">
        <v>112086</v>
      </c>
      <c r="I9" s="27">
        <v>2136.5</v>
      </c>
      <c r="J9" s="16">
        <v>-43.7</v>
      </c>
      <c r="K9" s="18">
        <v>62589</v>
      </c>
    </row>
    <row r="10" spans="2:11" ht="12.75">
      <c r="B10" s="17" t="s">
        <v>380</v>
      </c>
      <c r="C10" s="26">
        <v>21</v>
      </c>
      <c r="D10" s="18" t="s">
        <v>396</v>
      </c>
      <c r="E10" s="27" t="s">
        <v>396</v>
      </c>
      <c r="F10" s="16" t="s">
        <v>436</v>
      </c>
      <c r="G10" s="18" t="s">
        <v>396</v>
      </c>
      <c r="H10" s="18">
        <v>260882</v>
      </c>
      <c r="I10" s="27">
        <v>244.3</v>
      </c>
      <c r="J10" s="16">
        <v>-18.2</v>
      </c>
      <c r="K10" s="18">
        <v>301617</v>
      </c>
    </row>
    <row r="11" spans="2:13" ht="12.75">
      <c r="B11" s="17" t="s">
        <v>433</v>
      </c>
      <c r="C11" s="26" t="s">
        <v>88</v>
      </c>
      <c r="D11" s="18">
        <v>7700</v>
      </c>
      <c r="E11" s="27">
        <v>7.7</v>
      </c>
      <c r="F11" s="16" t="s">
        <v>88</v>
      </c>
      <c r="G11" s="18">
        <v>38700</v>
      </c>
      <c r="H11" s="18">
        <v>567678</v>
      </c>
      <c r="I11" s="27">
        <v>2578.8</v>
      </c>
      <c r="J11" s="16" t="s">
        <v>88</v>
      </c>
      <c r="K11" s="18">
        <v>669449</v>
      </c>
      <c r="M11" s="76"/>
    </row>
    <row r="14" spans="1:13" ht="45.75" customHeight="1">
      <c r="B14" s="166" t="s">
        <v>348</v>
      </c>
      <c r="C14" s="166" t="s">
        <v>3</v>
      </c>
      <c r="D14" s="177" t="s">
        <v>119</v>
      </c>
      <c r="E14" s="180" t="s">
        <v>88</v>
      </c>
      <c r="F14" s="180" t="s">
        <v>88</v>
      </c>
      <c r="G14" s="181" t="s">
        <v>88</v>
      </c>
      <c r="H14" s="177" t="s">
        <v>120</v>
      </c>
      <c r="I14" s="180" t="s">
        <v>88</v>
      </c>
      <c r="J14" s="180" t="s">
        <v>88</v>
      </c>
      <c r="K14" s="181" t="s">
        <v>88</v>
      </c>
    </row>
    <row r="15" spans="1:13" ht="32.25" customHeight="1">
      <c r="B15" s="167" t="s">
        <v>348</v>
      </c>
      <c r="C15" s="167" t="s">
        <v>88</v>
      </c>
      <c r="D15" s="117" t="s">
        <v>30</v>
      </c>
      <c r="E15" s="116" t="s">
        <v>161</v>
      </c>
      <c r="F15" s="101" t="s">
        <v>128</v>
      </c>
      <c r="G15" s="101" t="s">
        <v>69</v>
      </c>
      <c r="H15" s="117" t="s">
        <v>30</v>
      </c>
      <c r="I15" s="116" t="s">
        <v>160</v>
      </c>
      <c r="J15" s="101" t="s">
        <v>128</v>
      </c>
      <c r="K15" s="101" t="s">
        <v>69</v>
      </c>
    </row>
    <row r="16" spans="2:11" ht="12.75">
      <c r="B16" s="17" t="s">
        <v>384</v>
      </c>
      <c r="C16" s="26">
        <v>20</v>
      </c>
      <c r="D16" s="18">
        <v>666635</v>
      </c>
      <c r="E16" s="27">
        <v>6199</v>
      </c>
      <c r="F16" s="16">
        <v>10.5</v>
      </c>
      <c r="G16" s="18">
        <v>393850</v>
      </c>
      <c r="H16" s="18" t="s">
        <v>396</v>
      </c>
      <c r="I16" s="27" t="s">
        <v>396</v>
      </c>
      <c r="J16" s="16" t="s">
        <v>436</v>
      </c>
      <c r="K16" s="18" t="s">
        <v>396</v>
      </c>
    </row>
    <row r="17" spans="2:11" ht="12.75">
      <c r="B17" s="17" t="s">
        <v>433</v>
      </c>
      <c r="C17" s="26" t="s">
        <v>88</v>
      </c>
      <c r="D17" s="18">
        <v>666635</v>
      </c>
      <c r="E17" s="27">
        <v>6199</v>
      </c>
      <c r="F17" s="16" t="s">
        <v>88</v>
      </c>
      <c r="G17" s="18">
        <v>393850</v>
      </c>
      <c r="H17" s="18">
        <v>0</v>
      </c>
      <c r="I17" s="27">
        <v>0</v>
      </c>
      <c r="J17" s="16" t="s">
        <v>88</v>
      </c>
      <c r="K17" s="18">
        <v>0</v>
      </c>
    </row>
    <row r="19" ht="12.75">
      <c r="B19" t="s">
        <v>351</v>
      </c>
    </row>
  </sheetData>
  <sheetProtection/>
  <mergeCells count="12">
    <mergeCell ref="D5:G5"/>
    <mergeCell ref="H5:K5"/>
    <mergeCell ref="B1:K1"/>
    <mergeCell ref="B2:K2"/>
    <mergeCell ref="B3:K3"/>
    <mergeCell ref="B4:K4"/>
    <mergeCell ref="B5:B6"/>
    <mergeCell ref="C5:C6"/>
    <mergeCell ref="D14:G14"/>
    <mergeCell ref="H14:K14"/>
    <mergeCell ref="B14:B15"/>
    <mergeCell ref="C14:C15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6.7109375" style="0" customWidth="1"/>
    <col min="2" max="2" width="24.8515625" style="0" customWidth="1"/>
    <col min="3" max="4" width="23.00390625" style="0" customWidth="1"/>
    <col min="5" max="5" width="17.00390625" style="0" customWidth="1"/>
    <col min="6" max="6" width="15.8515625" style="0" customWidth="1"/>
    <col min="7" max="7" width="18.57421875" style="0" customWidth="1"/>
    <col min="8" max="12" width="12.7109375" style="0" customWidth="1"/>
  </cols>
  <sheetData>
    <row r="1" spans="2:12" s="68" customFormat="1" ht="33.75" customHeight="1">
      <c r="B1" s="150" t="s">
        <v>48</v>
      </c>
      <c r="C1" s="158"/>
      <c r="D1" s="158"/>
      <c r="E1" s="158"/>
      <c r="F1" s="158"/>
      <c r="G1" s="158"/>
      <c r="H1" s="3"/>
      <c r="I1" s="3"/>
      <c r="J1" s="3"/>
      <c r="K1" s="3"/>
      <c r="L1" s="3"/>
    </row>
    <row r="2" spans="2:7" s="3" customFormat="1" ht="18">
      <c r="B2" s="253" t="s">
        <v>300</v>
      </c>
      <c r="C2" s="254"/>
      <c r="D2" s="254"/>
      <c r="E2" s="254"/>
      <c r="F2" s="254"/>
      <c r="G2" s="254"/>
    </row>
    <row r="3" spans="2:7" s="3" customFormat="1" ht="15.75" customHeight="1">
      <c r="B3" s="154" t="s">
        <v>664</v>
      </c>
      <c r="C3" s="155"/>
      <c r="D3" s="155"/>
      <c r="E3" s="155"/>
      <c r="F3" s="155"/>
      <c r="G3" s="155"/>
    </row>
    <row r="4" spans="2:7" s="3" customFormat="1" ht="12.75" customHeight="1">
      <c r="B4" s="161" t="s">
        <v>1</v>
      </c>
      <c r="C4" s="219"/>
      <c r="D4" s="219"/>
      <c r="E4" s="219"/>
      <c r="F4" s="219"/>
      <c r="G4" s="219"/>
    </row>
    <row r="5" spans="2:7" s="3" customFormat="1" ht="45.75" customHeight="1">
      <c r="B5" s="166" t="s">
        <v>168</v>
      </c>
      <c r="C5" s="166" t="s">
        <v>3</v>
      </c>
      <c r="D5" s="177" t="s">
        <v>119</v>
      </c>
      <c r="E5" s="215"/>
      <c r="F5" s="177" t="s">
        <v>120</v>
      </c>
      <c r="G5" s="215"/>
    </row>
    <row r="6" spans="2:7" s="3" customFormat="1" ht="24">
      <c r="B6" s="167"/>
      <c r="C6" s="167"/>
      <c r="D6" s="116" t="s">
        <v>30</v>
      </c>
      <c r="E6" s="116" t="s">
        <v>161</v>
      </c>
      <c r="F6" s="116" t="s">
        <v>30</v>
      </c>
      <c r="G6" s="116" t="s">
        <v>161</v>
      </c>
    </row>
    <row r="7" spans="2:7" ht="12.75">
      <c r="B7" s="17" t="s">
        <v>388</v>
      </c>
      <c r="C7" s="32">
        <v>42</v>
      </c>
      <c r="D7" s="32" t="s">
        <v>441</v>
      </c>
      <c r="E7" s="33" t="s">
        <v>441</v>
      </c>
      <c r="F7" s="34">
        <v>601</v>
      </c>
      <c r="G7" s="33">
        <v>5.8</v>
      </c>
    </row>
    <row r="8" spans="2:7" ht="12.75">
      <c r="B8" s="17" t="s">
        <v>392</v>
      </c>
      <c r="C8" s="32">
        <v>43</v>
      </c>
      <c r="D8" s="32">
        <v>19500</v>
      </c>
      <c r="E8" s="33">
        <v>19.7</v>
      </c>
      <c r="F8" s="34">
        <v>517670</v>
      </c>
      <c r="G8" s="33">
        <v>524.6</v>
      </c>
    </row>
    <row r="9" spans="2:7" ht="12.75">
      <c r="B9" s="17" t="s">
        <v>318</v>
      </c>
      <c r="C9" s="32">
        <v>43</v>
      </c>
      <c r="D9" s="32">
        <v>0</v>
      </c>
      <c r="E9" s="33">
        <v>0</v>
      </c>
      <c r="F9" s="34">
        <v>274788</v>
      </c>
      <c r="G9" s="33">
        <v>5930.3</v>
      </c>
    </row>
    <row r="10" spans="2:7" ht="12.75">
      <c r="B10" s="17" t="s">
        <v>380</v>
      </c>
      <c r="C10" s="32">
        <v>43</v>
      </c>
      <c r="D10" s="32">
        <v>0</v>
      </c>
      <c r="E10" s="33">
        <v>0</v>
      </c>
      <c r="F10" s="34">
        <v>581897</v>
      </c>
      <c r="G10" s="33">
        <v>543</v>
      </c>
    </row>
    <row r="11" spans="2:7" ht="12.75">
      <c r="B11" s="17" t="s">
        <v>433</v>
      </c>
      <c r="C11" s="32" t="s">
        <v>88</v>
      </c>
      <c r="D11" s="32">
        <v>19500</v>
      </c>
      <c r="E11" s="33">
        <v>19.7</v>
      </c>
      <c r="F11" s="34">
        <v>1374956</v>
      </c>
      <c r="G11" s="33">
        <v>7003.8</v>
      </c>
    </row>
    <row r="14" spans="1:12" ht="45.75" customHeight="1">
      <c r="B14" s="166" t="s">
        <v>348</v>
      </c>
      <c r="C14" s="166" t="s">
        <v>3</v>
      </c>
      <c r="D14" s="177" t="s">
        <v>119</v>
      </c>
      <c r="E14" s="215" t="s">
        <v>88</v>
      </c>
      <c r="F14" s="177" t="s">
        <v>120</v>
      </c>
      <c r="G14" s="215" t="s">
        <v>88</v>
      </c>
    </row>
    <row r="15" spans="1:12" ht="24" customHeight="1">
      <c r="B15" s="167" t="s">
        <v>348</v>
      </c>
      <c r="C15" s="167" t="s">
        <v>88</v>
      </c>
      <c r="D15" s="116" t="s">
        <v>30</v>
      </c>
      <c r="E15" s="116" t="s">
        <v>161</v>
      </c>
      <c r="F15" s="116" t="s">
        <v>30</v>
      </c>
      <c r="G15" s="116" t="s">
        <v>161</v>
      </c>
    </row>
    <row r="16" spans="2:7" ht="12.75">
      <c r="B16" s="17" t="s">
        <v>384</v>
      </c>
      <c r="C16" s="32">
        <v>43</v>
      </c>
      <c r="D16" s="32">
        <v>1277276</v>
      </c>
      <c r="E16" s="33">
        <v>11810</v>
      </c>
      <c r="F16" s="34">
        <v>0</v>
      </c>
      <c r="G16" s="33">
        <v>0</v>
      </c>
    </row>
    <row r="17" spans="2:7" ht="12.75">
      <c r="B17" s="17" t="s">
        <v>433</v>
      </c>
      <c r="C17" s="32" t="s">
        <v>88</v>
      </c>
      <c r="D17" s="32">
        <v>1277276</v>
      </c>
      <c r="E17" s="33">
        <v>11810</v>
      </c>
      <c r="F17" s="34">
        <v>0</v>
      </c>
      <c r="G17" s="33">
        <v>0</v>
      </c>
    </row>
    <row r="19" ht="12.75">
      <c r="B19" t="s">
        <v>351</v>
      </c>
    </row>
  </sheetData>
  <sheetProtection/>
  <mergeCells count="12">
    <mergeCell ref="B1:G1"/>
    <mergeCell ref="B2:G2"/>
    <mergeCell ref="B3:G3"/>
    <mergeCell ref="B4:G4"/>
    <mergeCell ref="D5:E5"/>
    <mergeCell ref="F5:G5"/>
    <mergeCell ref="B5:B6"/>
    <mergeCell ref="C5:C6"/>
    <mergeCell ref="D14:E14"/>
    <mergeCell ref="F14:G14"/>
    <mergeCell ref="B14:B15"/>
    <mergeCell ref="C14:C15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8" width="12.7109375" style="0" customWidth="1"/>
    <col min="9" max="9" width="15.140625" style="0" customWidth="1"/>
  </cols>
  <sheetData>
    <row r="1" spans="2:8" s="68" customFormat="1" ht="33.75" customHeight="1">
      <c r="B1" s="150" t="s">
        <v>48</v>
      </c>
      <c r="C1" s="158"/>
      <c r="D1" s="158"/>
      <c r="E1" s="158"/>
      <c r="F1" s="158"/>
      <c r="G1" s="158"/>
      <c r="H1" s="158"/>
    </row>
    <row r="2" spans="2:8" s="3" customFormat="1" ht="18">
      <c r="B2" s="156" t="s">
        <v>300</v>
      </c>
      <c r="C2" s="159"/>
      <c r="D2" s="159"/>
      <c r="E2" s="159"/>
      <c r="F2" s="159"/>
      <c r="G2" s="159"/>
      <c r="H2" s="159"/>
    </row>
    <row r="3" spans="2:8" s="3" customFormat="1" ht="15.75" customHeight="1">
      <c r="B3" s="154" t="s">
        <v>665</v>
      </c>
      <c r="C3" s="160"/>
      <c r="D3" s="160"/>
      <c r="E3" s="160"/>
      <c r="F3" s="160"/>
      <c r="G3" s="160"/>
      <c r="H3" s="160"/>
    </row>
    <row r="4" spans="2:8" s="3" customFormat="1" ht="12.75" customHeight="1">
      <c r="B4" s="161" t="s">
        <v>1</v>
      </c>
      <c r="C4" s="162"/>
      <c r="D4" s="162"/>
      <c r="E4" s="162"/>
      <c r="F4" s="162"/>
      <c r="G4" s="162"/>
      <c r="H4" s="162"/>
    </row>
    <row r="5" spans="2:8" s="3" customFormat="1" ht="45.75" customHeight="1">
      <c r="B5" s="166" t="s">
        <v>168</v>
      </c>
      <c r="C5" s="163" t="s">
        <v>141</v>
      </c>
      <c r="D5" s="164"/>
      <c r="E5" s="165"/>
      <c r="F5" s="163" t="s">
        <v>142</v>
      </c>
      <c r="G5" s="164"/>
      <c r="H5" s="165"/>
    </row>
    <row r="6" spans="2:9" s="3" customFormat="1" ht="14.25">
      <c r="B6" s="167"/>
      <c r="C6" s="110" t="s">
        <v>51</v>
      </c>
      <c r="D6" s="110" t="s">
        <v>52</v>
      </c>
      <c r="E6" s="110" t="s">
        <v>53</v>
      </c>
      <c r="F6" s="110" t="s">
        <v>51</v>
      </c>
      <c r="G6" s="110" t="s">
        <v>52</v>
      </c>
      <c r="H6" s="110" t="s">
        <v>53</v>
      </c>
      <c r="I6" s="73"/>
    </row>
    <row r="7" spans="2:8" ht="12.75">
      <c r="B7" s="17" t="s">
        <v>302</v>
      </c>
      <c r="C7" s="60">
        <v>0</v>
      </c>
      <c r="D7" s="61">
        <v>0</v>
      </c>
      <c r="E7" s="62">
        <v>0</v>
      </c>
      <c r="F7" s="63">
        <v>42</v>
      </c>
      <c r="G7" s="61">
        <v>42</v>
      </c>
      <c r="H7" s="63">
        <v>23</v>
      </c>
    </row>
    <row r="8" spans="2:8" ht="12.75">
      <c r="B8" s="17" t="s">
        <v>388</v>
      </c>
      <c r="C8" s="60" t="s">
        <v>396</v>
      </c>
      <c r="D8" s="61" t="s">
        <v>396</v>
      </c>
      <c r="E8" s="62" t="s">
        <v>396</v>
      </c>
      <c r="F8" s="63">
        <v>39</v>
      </c>
      <c r="G8" s="61">
        <v>45</v>
      </c>
      <c r="H8" s="63">
        <v>87</v>
      </c>
    </row>
    <row r="9" spans="2:8" ht="12.75">
      <c r="B9" s="17" t="s">
        <v>392</v>
      </c>
      <c r="C9" s="60" t="s">
        <v>396</v>
      </c>
      <c r="D9" s="61" t="s">
        <v>396</v>
      </c>
      <c r="E9" s="62" t="s">
        <v>396</v>
      </c>
      <c r="F9" s="63">
        <v>17</v>
      </c>
      <c r="G9" s="61">
        <v>16</v>
      </c>
      <c r="H9" s="63">
        <v>11</v>
      </c>
    </row>
    <row r="10" spans="2:8" ht="12.75">
      <c r="B10" s="17" t="s">
        <v>357</v>
      </c>
      <c r="C10" s="60">
        <v>0</v>
      </c>
      <c r="D10" s="61">
        <v>0</v>
      </c>
      <c r="E10" s="62">
        <v>0</v>
      </c>
      <c r="F10" s="63">
        <v>43</v>
      </c>
      <c r="G10" s="61">
        <v>43</v>
      </c>
      <c r="H10" s="63">
        <v>0</v>
      </c>
    </row>
    <row r="11" spans="2:8" ht="12.75">
      <c r="B11" s="17" t="s">
        <v>316</v>
      </c>
      <c r="C11" s="60">
        <v>0</v>
      </c>
      <c r="D11" s="61">
        <v>0</v>
      </c>
      <c r="E11" s="62">
        <v>0</v>
      </c>
      <c r="F11" s="63">
        <v>16</v>
      </c>
      <c r="G11" s="61">
        <v>5</v>
      </c>
      <c r="H11" s="63" t="s">
        <v>396</v>
      </c>
    </row>
    <row r="12" spans="2:8" ht="12.75">
      <c r="B12" s="17" t="s">
        <v>318</v>
      </c>
      <c r="C12" s="60">
        <v>4</v>
      </c>
      <c r="D12" s="61">
        <v>8</v>
      </c>
      <c r="E12" s="62">
        <v>23</v>
      </c>
      <c r="F12" s="63">
        <v>146</v>
      </c>
      <c r="G12" s="61">
        <v>82</v>
      </c>
      <c r="H12" s="63">
        <v>675</v>
      </c>
    </row>
    <row r="13" spans="2:8" ht="12.75">
      <c r="B13" s="17" t="s">
        <v>366</v>
      </c>
      <c r="C13" s="60" t="s">
        <v>396</v>
      </c>
      <c r="D13" s="61" t="s">
        <v>396</v>
      </c>
      <c r="E13" s="62" t="s">
        <v>396</v>
      </c>
      <c r="F13" s="63">
        <v>18</v>
      </c>
      <c r="G13" s="61">
        <v>19</v>
      </c>
      <c r="H13" s="63" t="s">
        <v>396</v>
      </c>
    </row>
    <row r="14" spans="2:8" ht="12.75">
      <c r="B14" s="17" t="s">
        <v>332</v>
      </c>
      <c r="C14" s="60" t="s">
        <v>396</v>
      </c>
      <c r="D14" s="61" t="s">
        <v>396</v>
      </c>
      <c r="E14" s="62" t="s">
        <v>396</v>
      </c>
      <c r="F14" s="63">
        <v>97</v>
      </c>
      <c r="G14" s="61">
        <v>61</v>
      </c>
      <c r="H14" s="63">
        <v>60</v>
      </c>
    </row>
    <row r="15" spans="2:8" ht="12.75">
      <c r="B15" s="17" t="s">
        <v>342</v>
      </c>
      <c r="C15" s="60" t="s">
        <v>396</v>
      </c>
      <c r="D15" s="61" t="s">
        <v>396</v>
      </c>
      <c r="E15" s="62" t="s">
        <v>396</v>
      </c>
      <c r="F15" s="63">
        <v>18</v>
      </c>
      <c r="G15" s="61">
        <v>18</v>
      </c>
      <c r="H15" s="63">
        <v>17</v>
      </c>
    </row>
    <row r="16" spans="2:8" ht="12.75">
      <c r="B16" s="17" t="s">
        <v>344</v>
      </c>
      <c r="C16" s="60">
        <v>0</v>
      </c>
      <c r="D16" s="61">
        <v>0</v>
      </c>
      <c r="E16" s="62">
        <v>0</v>
      </c>
      <c r="F16" s="63">
        <v>64</v>
      </c>
      <c r="G16" s="61">
        <v>64</v>
      </c>
      <c r="H16" s="63">
        <v>0</v>
      </c>
    </row>
    <row r="17" spans="2:8" ht="12.75">
      <c r="B17" s="17" t="s">
        <v>380</v>
      </c>
      <c r="C17" s="60">
        <v>0</v>
      </c>
      <c r="D17" s="61">
        <v>0</v>
      </c>
      <c r="E17" s="62">
        <v>0</v>
      </c>
      <c r="F17" s="63">
        <v>39</v>
      </c>
      <c r="G17" s="61">
        <v>39</v>
      </c>
      <c r="H17" s="63">
        <v>26</v>
      </c>
    </row>
    <row r="18" spans="2:8" ht="12.75">
      <c r="B18" s="17" t="s">
        <v>346</v>
      </c>
      <c r="C18" s="60">
        <v>0</v>
      </c>
      <c r="D18" s="61">
        <v>0</v>
      </c>
      <c r="E18" s="62">
        <v>0</v>
      </c>
      <c r="F18" s="63">
        <v>14</v>
      </c>
      <c r="G18" s="61">
        <v>14</v>
      </c>
      <c r="H18" s="63">
        <v>0</v>
      </c>
    </row>
    <row r="21" spans="1:9" ht="45.75" customHeight="1">
      <c r="B21" s="166" t="s">
        <v>348</v>
      </c>
      <c r="C21" s="163" t="s">
        <v>141</v>
      </c>
      <c r="D21" s="164" t="s">
        <v>88</v>
      </c>
      <c r="E21" s="165" t="s">
        <v>88</v>
      </c>
      <c r="F21" s="163" t="s">
        <v>142</v>
      </c>
      <c r="G21" s="164" t="s">
        <v>88</v>
      </c>
      <c r="H21" s="165" t="s">
        <v>88</v>
      </c>
    </row>
    <row r="22" spans="1:9" ht="14.25" customHeight="1">
      <c r="B22" s="167" t="s">
        <v>348</v>
      </c>
      <c r="C22" s="110" t="s">
        <v>51</v>
      </c>
      <c r="D22" s="110" t="s">
        <v>52</v>
      </c>
      <c r="E22" s="110" t="s">
        <v>53</v>
      </c>
      <c r="F22" s="110" t="s">
        <v>51</v>
      </c>
      <c r="G22" s="110" t="s">
        <v>52</v>
      </c>
      <c r="H22" s="110" t="s">
        <v>53</v>
      </c>
      <c r="I22" s="73" t="s">
        <v>88</v>
      </c>
    </row>
    <row r="23" spans="2:8" ht="12.75">
      <c r="B23" s="17" t="s">
        <v>349</v>
      </c>
      <c r="C23" s="60" t="s">
        <v>396</v>
      </c>
      <c r="D23" s="61" t="s">
        <v>396</v>
      </c>
      <c r="E23" s="62" t="s">
        <v>396</v>
      </c>
      <c r="F23" s="63">
        <v>96</v>
      </c>
      <c r="G23" s="61">
        <v>96</v>
      </c>
      <c r="H23" s="63">
        <v>96</v>
      </c>
    </row>
    <row r="24" spans="2:8" ht="12.75">
      <c r="B24" s="17" t="s">
        <v>384</v>
      </c>
      <c r="C24" s="60">
        <v>0</v>
      </c>
      <c r="D24" s="61">
        <v>0</v>
      </c>
      <c r="E24" s="62">
        <v>0</v>
      </c>
      <c r="F24" s="63">
        <v>20</v>
      </c>
      <c r="G24" s="61">
        <v>20</v>
      </c>
      <c r="H24" s="63">
        <v>12</v>
      </c>
    </row>
    <row r="27" ht="12.75">
      <c r="B27" t="s">
        <v>351</v>
      </c>
    </row>
  </sheetData>
  <sheetProtection/>
  <mergeCells count="10">
    <mergeCell ref="C5:E5"/>
    <mergeCell ref="F5:H5"/>
    <mergeCell ref="B1:H1"/>
    <mergeCell ref="B2:H2"/>
    <mergeCell ref="B3:H3"/>
    <mergeCell ref="B4:H4"/>
    <mergeCell ref="B5:B6"/>
    <mergeCell ref="C21:E21"/>
    <mergeCell ref="F21:H21"/>
    <mergeCell ref="B21:B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9.28125" style="0" customWidth="1"/>
    <col min="3" max="3" width="15.28125" style="0" customWidth="1"/>
    <col min="4" max="4" width="15.00390625" style="0" customWidth="1"/>
    <col min="5" max="5" width="17.7109375" style="0" customWidth="1"/>
    <col min="6" max="6" width="8.8515625" style="0" customWidth="1"/>
    <col min="7" max="7" width="17.8515625" style="0" customWidth="1"/>
    <col min="8" max="8" width="10.00390625" style="0" customWidth="1"/>
    <col min="9" max="9" width="17.8515625" style="0" customWidth="1"/>
    <col min="10" max="10" width="10.140625" style="0" customWidth="1"/>
    <col min="11" max="11" width="17.8515625" style="0" customWidth="1"/>
  </cols>
  <sheetData>
    <row r="1" spans="1:12" ht="25.5" customHeight="1">
      <c r="A1" s="68"/>
      <c r="B1" s="255" t="s">
        <v>48</v>
      </c>
      <c r="C1" s="255"/>
      <c r="D1" s="255"/>
      <c r="E1" s="255"/>
      <c r="F1" s="256"/>
      <c r="G1" s="256"/>
      <c r="H1" s="256"/>
      <c r="I1" s="256"/>
      <c r="J1" s="256"/>
      <c r="K1" s="256"/>
      <c r="L1" s="68"/>
    </row>
    <row r="2" spans="1:12" ht="18">
      <c r="A2" s="3"/>
      <c r="B2" s="257" t="s">
        <v>300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5.75" customHeight="1">
      <c r="A3" s="3"/>
      <c r="B3" s="259" t="s">
        <v>171</v>
      </c>
      <c r="C3" s="259"/>
      <c r="D3" s="259"/>
      <c r="E3" s="259"/>
      <c r="F3" s="260"/>
      <c r="G3" s="260"/>
      <c r="H3" s="260"/>
      <c r="I3" s="260"/>
      <c r="J3" s="260"/>
      <c r="K3" s="260"/>
      <c r="L3" s="3"/>
    </row>
    <row r="4" spans="1:12" ht="15.75">
      <c r="A4" s="3"/>
      <c r="B4" s="129"/>
      <c r="C4" s="129"/>
      <c r="D4" s="129"/>
      <c r="E4" s="129"/>
      <c r="F4" s="129"/>
      <c r="G4" s="129"/>
      <c r="H4" s="129"/>
      <c r="I4" s="129"/>
      <c r="J4" s="3"/>
      <c r="K4" s="3"/>
      <c r="L4" s="3"/>
    </row>
    <row r="5" spans="1:12" ht="30" customHeight="1">
      <c r="A5" s="3"/>
      <c r="B5" s="166" t="s">
        <v>168</v>
      </c>
      <c r="C5" s="229" t="s">
        <v>172</v>
      </c>
      <c r="D5" s="261"/>
      <c r="E5" s="169" t="s">
        <v>173</v>
      </c>
      <c r="F5" s="262" t="s">
        <v>158</v>
      </c>
      <c r="G5" s="263"/>
      <c r="H5" s="262" t="s">
        <v>157</v>
      </c>
      <c r="I5" s="263"/>
      <c r="J5" s="262" t="s">
        <v>112</v>
      </c>
      <c r="K5" s="263"/>
      <c r="L5" s="3"/>
    </row>
    <row r="6" spans="1:12" ht="24.75" customHeight="1">
      <c r="A6" s="3"/>
      <c r="B6" s="167"/>
      <c r="C6" s="101" t="s">
        <v>134</v>
      </c>
      <c r="D6" s="101" t="s">
        <v>15</v>
      </c>
      <c r="E6" s="235"/>
      <c r="F6" s="130" t="s">
        <v>5</v>
      </c>
      <c r="G6" s="130" t="s">
        <v>73</v>
      </c>
      <c r="H6" s="130" t="s">
        <v>5</v>
      </c>
      <c r="I6" s="130" t="s">
        <v>73</v>
      </c>
      <c r="J6" s="130" t="s">
        <v>5</v>
      </c>
      <c r="K6" s="130" t="s">
        <v>73</v>
      </c>
      <c r="L6" s="3"/>
    </row>
    <row r="7" spans="2:11" ht="12.75">
      <c r="B7" s="132" t="s">
        <v>302</v>
      </c>
      <c r="C7" s="131">
        <v>0</v>
      </c>
      <c r="D7" s="48">
        <v>5</v>
      </c>
      <c r="E7" s="133">
        <v>0</v>
      </c>
      <c r="F7" s="131">
        <v>1090</v>
      </c>
      <c r="G7" s="134">
        <v>5.2</v>
      </c>
      <c r="H7" s="131">
        <v>0</v>
      </c>
      <c r="I7" s="134">
        <v>0</v>
      </c>
      <c r="J7" s="131">
        <v>88</v>
      </c>
      <c r="K7" s="135">
        <v>2.3</v>
      </c>
    </row>
    <row r="8" spans="2:11" ht="12.75">
      <c r="B8" s="132" t="s">
        <v>388</v>
      </c>
      <c r="C8" s="131">
        <v>3</v>
      </c>
      <c r="D8" s="48">
        <v>173</v>
      </c>
      <c r="E8" s="133">
        <v>1818</v>
      </c>
      <c r="F8" s="131">
        <v>5</v>
      </c>
      <c r="G8" s="134">
        <v>57.9</v>
      </c>
      <c r="H8" s="131" t="s">
        <v>396</v>
      </c>
      <c r="I8" s="134" t="s">
        <v>396</v>
      </c>
      <c r="J8" s="131" t="s">
        <v>396</v>
      </c>
      <c r="K8" s="135" t="s">
        <v>396</v>
      </c>
    </row>
    <row r="9" spans="2:11" ht="12.75">
      <c r="B9" s="132" t="s">
        <v>392</v>
      </c>
      <c r="C9" s="131">
        <v>1</v>
      </c>
      <c r="D9" s="48">
        <v>21</v>
      </c>
      <c r="E9" s="133">
        <v>0</v>
      </c>
      <c r="F9" s="131">
        <v>0</v>
      </c>
      <c r="G9" s="134">
        <v>0</v>
      </c>
      <c r="H9" s="131">
        <v>0</v>
      </c>
      <c r="I9" s="134">
        <v>0</v>
      </c>
      <c r="J9" s="131">
        <v>0</v>
      </c>
      <c r="K9" s="135">
        <v>0</v>
      </c>
    </row>
    <row r="10" spans="2:11" ht="12.75">
      <c r="B10" s="132" t="s">
        <v>318</v>
      </c>
      <c r="C10" s="131" t="s">
        <v>396</v>
      </c>
      <c r="D10" s="48" t="s">
        <v>396</v>
      </c>
      <c r="E10" s="133" t="s">
        <v>396</v>
      </c>
      <c r="F10" s="131" t="s">
        <v>396</v>
      </c>
      <c r="G10" s="134" t="s">
        <v>396</v>
      </c>
      <c r="H10" s="131" t="s">
        <v>396</v>
      </c>
      <c r="I10" s="134" t="s">
        <v>396</v>
      </c>
      <c r="J10" s="131" t="s">
        <v>396</v>
      </c>
      <c r="K10" s="135" t="s">
        <v>396</v>
      </c>
    </row>
    <row r="11" spans="2:11" ht="12.75">
      <c r="B11" s="132" t="s">
        <v>330</v>
      </c>
      <c r="C11" s="131">
        <v>77</v>
      </c>
      <c r="D11" s="48">
        <v>1982</v>
      </c>
      <c r="E11" s="133">
        <v>25274.2</v>
      </c>
      <c r="F11" s="131" t="s">
        <v>396</v>
      </c>
      <c r="G11" s="134" t="s">
        <v>396</v>
      </c>
      <c r="H11" s="131" t="s">
        <v>441</v>
      </c>
      <c r="I11" s="134" t="s">
        <v>441</v>
      </c>
      <c r="J11" s="131" t="s">
        <v>441</v>
      </c>
      <c r="K11" s="135" t="s">
        <v>441</v>
      </c>
    </row>
    <row r="12" spans="2:11" ht="12.75">
      <c r="B12" s="132" t="s">
        <v>366</v>
      </c>
      <c r="C12" s="131" t="s">
        <v>396</v>
      </c>
      <c r="D12" s="48" t="s">
        <v>396</v>
      </c>
      <c r="E12" s="133" t="s">
        <v>396</v>
      </c>
      <c r="F12" s="131" t="s">
        <v>396</v>
      </c>
      <c r="G12" s="134" t="s">
        <v>396</v>
      </c>
      <c r="H12" s="131" t="s">
        <v>396</v>
      </c>
      <c r="I12" s="134" t="s">
        <v>396</v>
      </c>
      <c r="J12" s="131" t="s">
        <v>396</v>
      </c>
      <c r="K12" s="135" t="s">
        <v>396</v>
      </c>
    </row>
    <row r="13" spans="2:11" ht="12.75">
      <c r="B13" s="132" t="s">
        <v>332</v>
      </c>
      <c r="C13" s="131">
        <v>38</v>
      </c>
      <c r="D13" s="48">
        <v>414</v>
      </c>
      <c r="E13" s="133">
        <v>1342.5</v>
      </c>
      <c r="F13" s="131">
        <v>46</v>
      </c>
      <c r="G13" s="134">
        <v>4.8</v>
      </c>
      <c r="H13" s="131">
        <v>17</v>
      </c>
      <c r="I13" s="134">
        <v>8.7</v>
      </c>
      <c r="J13" s="131">
        <v>105</v>
      </c>
      <c r="K13" s="135">
        <v>700.9</v>
      </c>
    </row>
    <row r="14" spans="2:11" ht="12.75">
      <c r="B14" s="132" t="s">
        <v>344</v>
      </c>
      <c r="C14" s="131" t="s">
        <v>396</v>
      </c>
      <c r="D14" s="48" t="s">
        <v>396</v>
      </c>
      <c r="E14" s="133" t="s">
        <v>396</v>
      </c>
      <c r="F14" s="131" t="s">
        <v>396</v>
      </c>
      <c r="G14" s="134" t="s">
        <v>396</v>
      </c>
      <c r="H14" s="131" t="s">
        <v>396</v>
      </c>
      <c r="I14" s="134" t="s">
        <v>396</v>
      </c>
      <c r="J14" s="131" t="s">
        <v>396</v>
      </c>
      <c r="K14" s="135" t="s">
        <v>396</v>
      </c>
    </row>
    <row r="15" spans="2:11" ht="12.75">
      <c r="B15" s="132" t="s">
        <v>380</v>
      </c>
      <c r="C15" s="131">
        <v>1</v>
      </c>
      <c r="D15" s="48">
        <v>21</v>
      </c>
      <c r="E15" s="133">
        <v>295.2</v>
      </c>
      <c r="F15" s="131">
        <v>549</v>
      </c>
      <c r="G15" s="134">
        <v>1.8</v>
      </c>
      <c r="H15" s="131">
        <v>0</v>
      </c>
      <c r="I15" s="134">
        <v>0</v>
      </c>
      <c r="J15" s="131">
        <v>0</v>
      </c>
      <c r="K15" s="135">
        <v>0</v>
      </c>
    </row>
    <row r="16" spans="2:11" ht="12.75">
      <c r="B16" s="132" t="s">
        <v>433</v>
      </c>
      <c r="C16" s="131">
        <v>120</v>
      </c>
      <c r="D16" s="48">
        <v>2616</v>
      </c>
      <c r="E16" s="133">
        <v>28729.9</v>
      </c>
      <c r="F16" s="131">
        <v>1690</v>
      </c>
      <c r="G16" s="134">
        <v>69.7</v>
      </c>
      <c r="H16" s="131">
        <v>17</v>
      </c>
      <c r="I16" s="134">
        <v>8.7</v>
      </c>
      <c r="J16" s="131">
        <v>193</v>
      </c>
      <c r="K16" s="135">
        <v>703.1999999999999</v>
      </c>
    </row>
    <row r="19" spans="1:12" ht="30" customHeight="1">
      <c r="A19" s="3" t="s">
        <v>88</v>
      </c>
      <c r="B19" s="166" t="s">
        <v>348</v>
      </c>
      <c r="C19" s="229" t="s">
        <v>172</v>
      </c>
      <c r="D19" s="261" t="s">
        <v>88</v>
      </c>
      <c r="E19" s="169" t="s">
        <v>173</v>
      </c>
      <c r="F19" s="262" t="s">
        <v>158</v>
      </c>
      <c r="G19" s="263" t="s">
        <v>88</v>
      </c>
      <c r="H19" s="262" t="s">
        <v>157</v>
      </c>
      <c r="I19" s="263" t="s">
        <v>88</v>
      </c>
      <c r="J19" s="262" t="s">
        <v>112</v>
      </c>
      <c r="K19" s="263" t="s">
        <v>88</v>
      </c>
      <c r="L19" s="3" t="s">
        <v>88</v>
      </c>
    </row>
    <row r="20" spans="1:12" ht="24.75" customHeight="1">
      <c r="A20" s="3" t="s">
        <v>88</v>
      </c>
      <c r="B20" s="167" t="s">
        <v>348</v>
      </c>
      <c r="C20" s="101" t="s">
        <v>134</v>
      </c>
      <c r="D20" s="101" t="s">
        <v>15</v>
      </c>
      <c r="E20" s="235" t="s">
        <v>88</v>
      </c>
      <c r="F20" s="130" t="s">
        <v>5</v>
      </c>
      <c r="G20" s="130" t="s">
        <v>73</v>
      </c>
      <c r="H20" s="130" t="s">
        <v>5</v>
      </c>
      <c r="I20" s="130" t="s">
        <v>73</v>
      </c>
      <c r="J20" s="130" t="s">
        <v>5</v>
      </c>
      <c r="K20" s="130" t="s">
        <v>73</v>
      </c>
      <c r="L20" s="3" t="s">
        <v>88</v>
      </c>
    </row>
    <row r="21" spans="2:11" ht="12.75">
      <c r="B21" s="132" t="s">
        <v>349</v>
      </c>
      <c r="C21" s="131">
        <v>0</v>
      </c>
      <c r="D21" s="48">
        <v>126</v>
      </c>
      <c r="E21" s="133">
        <v>0</v>
      </c>
      <c r="F21" s="131">
        <v>1309</v>
      </c>
      <c r="G21" s="134">
        <v>61</v>
      </c>
      <c r="H21" s="131">
        <v>317</v>
      </c>
      <c r="I21" s="134">
        <v>172.7</v>
      </c>
      <c r="J21" s="131">
        <v>376</v>
      </c>
      <c r="K21" s="135">
        <v>0</v>
      </c>
    </row>
    <row r="22" spans="2:11" ht="12.75">
      <c r="B22" s="132" t="s">
        <v>433</v>
      </c>
      <c r="C22" s="131">
        <v>0</v>
      </c>
      <c r="D22" s="48">
        <v>126</v>
      </c>
      <c r="E22" s="133">
        <v>0</v>
      </c>
      <c r="F22" s="131">
        <v>1309</v>
      </c>
      <c r="G22" s="134">
        <v>61</v>
      </c>
      <c r="H22" s="131">
        <v>317</v>
      </c>
      <c r="I22" s="134">
        <v>172.7</v>
      </c>
      <c r="J22" s="131">
        <v>376</v>
      </c>
      <c r="K22" s="135">
        <v>0</v>
      </c>
    </row>
    <row r="24" ht="12.75">
      <c r="B24" t="s">
        <v>351</v>
      </c>
    </row>
  </sheetData>
  <sheetProtection/>
  <mergeCells count="15">
    <mergeCell ref="B1:K1"/>
    <mergeCell ref="B2:L2"/>
    <mergeCell ref="B3:K3"/>
    <mergeCell ref="B5:B6"/>
    <mergeCell ref="C5:D5"/>
    <mergeCell ref="E5:E6"/>
    <mergeCell ref="F5:G5"/>
    <mergeCell ref="H5:I5"/>
    <mergeCell ref="J5:K5"/>
    <mergeCell ref="B19:B20"/>
    <mergeCell ref="C19:D19"/>
    <mergeCell ref="E19:E20"/>
    <mergeCell ref="F19:G19"/>
    <mergeCell ref="H19:I19"/>
    <mergeCell ref="J19:K19"/>
  </mergeCells>
  <printOptions/>
  <pageMargins left="0.7" right="0.7" top="0.75" bottom="0.75" header="0.3" footer="0.3"/>
  <pageSetup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2" max="2" width="26.421875" style="0" customWidth="1"/>
    <col min="3" max="3" width="17.8515625" style="0" customWidth="1"/>
    <col min="4" max="4" width="17.7109375" style="0" customWidth="1"/>
    <col min="6" max="6" width="17.8515625" style="0" customWidth="1"/>
    <col min="8" max="8" width="17.7109375" style="0" customWidth="1"/>
    <col min="10" max="10" width="17.7109375" style="0" customWidth="1"/>
  </cols>
  <sheetData>
    <row r="1" spans="1:11" ht="25.5">
      <c r="A1" s="68"/>
      <c r="B1" s="255" t="s">
        <v>48</v>
      </c>
      <c r="C1" s="255"/>
      <c r="D1" s="255"/>
      <c r="E1" s="256"/>
      <c r="F1" s="256"/>
      <c r="G1" s="256"/>
      <c r="H1" s="256"/>
      <c r="I1" s="256"/>
      <c r="J1" s="256"/>
      <c r="K1" s="68"/>
    </row>
    <row r="2" spans="1:11" ht="18">
      <c r="A2" s="3"/>
      <c r="B2" s="257" t="s">
        <v>300</v>
      </c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5.75" customHeight="1">
      <c r="A3" s="3"/>
      <c r="B3" s="259" t="s">
        <v>174</v>
      </c>
      <c r="C3" s="259"/>
      <c r="D3" s="259"/>
      <c r="E3" s="260"/>
      <c r="F3" s="260"/>
      <c r="G3" s="260"/>
      <c r="H3" s="260"/>
      <c r="I3" s="260"/>
      <c r="J3" s="260"/>
      <c r="K3" s="3"/>
    </row>
    <row r="4" spans="1:11" ht="15.75">
      <c r="A4" s="3"/>
      <c r="B4" s="129"/>
      <c r="C4" s="129"/>
      <c r="D4" s="129"/>
      <c r="E4" s="129"/>
      <c r="F4" s="129"/>
      <c r="G4" s="129"/>
      <c r="H4" s="129"/>
      <c r="I4" s="3"/>
      <c r="J4" s="3"/>
      <c r="K4" s="3"/>
    </row>
    <row r="5" spans="1:11" ht="44.25" customHeight="1">
      <c r="A5" s="3"/>
      <c r="B5" s="166" t="s">
        <v>168</v>
      </c>
      <c r="C5" s="142" t="s">
        <v>172</v>
      </c>
      <c r="D5" s="169" t="s">
        <v>177</v>
      </c>
      <c r="E5" s="262" t="s">
        <v>158</v>
      </c>
      <c r="F5" s="263"/>
      <c r="G5" s="262" t="s">
        <v>157</v>
      </c>
      <c r="H5" s="263"/>
      <c r="I5" s="262" t="s">
        <v>112</v>
      </c>
      <c r="J5" s="263"/>
      <c r="K5" s="3"/>
    </row>
    <row r="6" spans="1:11" ht="27.75" customHeight="1">
      <c r="A6" s="3"/>
      <c r="B6" s="167"/>
      <c r="C6" s="101" t="s">
        <v>148</v>
      </c>
      <c r="D6" s="235"/>
      <c r="E6" s="130" t="s">
        <v>5</v>
      </c>
      <c r="F6" s="130" t="s">
        <v>73</v>
      </c>
      <c r="G6" s="130" t="s">
        <v>5</v>
      </c>
      <c r="H6" s="130" t="s">
        <v>73</v>
      </c>
      <c r="I6" s="130" t="s">
        <v>5</v>
      </c>
      <c r="J6" s="130" t="s">
        <v>73</v>
      </c>
      <c r="K6" s="3"/>
    </row>
    <row r="7" spans="2:10" ht="12.75">
      <c r="B7" s="136" t="s">
        <v>302</v>
      </c>
      <c r="C7" s="137">
        <v>0</v>
      </c>
      <c r="D7" s="138">
        <v>0</v>
      </c>
      <c r="E7" s="137">
        <v>2459</v>
      </c>
      <c r="F7" s="139">
        <v>11.1</v>
      </c>
      <c r="G7" s="137">
        <v>0</v>
      </c>
      <c r="H7" s="139">
        <v>0</v>
      </c>
      <c r="I7" s="137">
        <v>176</v>
      </c>
      <c r="J7" s="140">
        <v>4.9</v>
      </c>
    </row>
    <row r="8" spans="2:10" ht="12.75">
      <c r="B8" s="136" t="s">
        <v>388</v>
      </c>
      <c r="C8" s="137">
        <v>9</v>
      </c>
      <c r="D8" s="138">
        <v>7196</v>
      </c>
      <c r="E8" s="137">
        <v>14</v>
      </c>
      <c r="F8" s="139">
        <v>58</v>
      </c>
      <c r="G8" s="137">
        <v>0</v>
      </c>
      <c r="H8" s="139">
        <v>0</v>
      </c>
      <c r="I8" s="137">
        <v>0</v>
      </c>
      <c r="J8" s="140">
        <v>0</v>
      </c>
    </row>
    <row r="9" spans="2:10" ht="12.75">
      <c r="B9" s="136" t="s">
        <v>392</v>
      </c>
      <c r="C9" s="137">
        <v>1</v>
      </c>
      <c r="D9" s="138">
        <v>0</v>
      </c>
      <c r="E9" s="137">
        <v>0</v>
      </c>
      <c r="F9" s="139">
        <v>0</v>
      </c>
      <c r="G9" s="137">
        <v>0</v>
      </c>
      <c r="H9" s="139">
        <v>0</v>
      </c>
      <c r="I9" s="137">
        <v>0</v>
      </c>
      <c r="J9" s="140">
        <v>0</v>
      </c>
    </row>
    <row r="10" spans="2:10" ht="12.75">
      <c r="B10" s="136" t="s">
        <v>318</v>
      </c>
      <c r="C10" s="137">
        <v>0</v>
      </c>
      <c r="D10" s="138">
        <v>0</v>
      </c>
      <c r="E10" s="137">
        <v>0</v>
      </c>
      <c r="F10" s="139">
        <v>0</v>
      </c>
      <c r="G10" s="137">
        <v>0</v>
      </c>
      <c r="H10" s="139">
        <v>0</v>
      </c>
      <c r="I10" s="137">
        <v>0</v>
      </c>
      <c r="J10" s="140">
        <v>0</v>
      </c>
    </row>
    <row r="11" spans="2:10" ht="12.75">
      <c r="B11" s="136" t="s">
        <v>330</v>
      </c>
      <c r="C11" s="137">
        <v>141</v>
      </c>
      <c r="D11" s="138">
        <v>61974.5</v>
      </c>
      <c r="E11" s="137">
        <v>0</v>
      </c>
      <c r="F11" s="139">
        <v>0</v>
      </c>
      <c r="G11" s="137" t="s">
        <v>441</v>
      </c>
      <c r="H11" s="139" t="s">
        <v>441</v>
      </c>
      <c r="I11" s="137" t="s">
        <v>441</v>
      </c>
      <c r="J11" s="140" t="s">
        <v>441</v>
      </c>
    </row>
    <row r="12" spans="2:10" ht="12.75">
      <c r="B12" s="136" t="s">
        <v>366</v>
      </c>
      <c r="C12" s="137">
        <v>0</v>
      </c>
      <c r="D12" s="138">
        <v>0</v>
      </c>
      <c r="E12" s="137">
        <v>0</v>
      </c>
      <c r="F12" s="139">
        <v>0</v>
      </c>
      <c r="G12" s="137">
        <v>0</v>
      </c>
      <c r="H12" s="139">
        <v>0</v>
      </c>
      <c r="I12" s="137">
        <v>0</v>
      </c>
      <c r="J12" s="140">
        <v>0</v>
      </c>
    </row>
    <row r="13" spans="2:10" ht="12.75">
      <c r="B13" s="136" t="s">
        <v>332</v>
      </c>
      <c r="C13" s="137">
        <v>72</v>
      </c>
      <c r="D13" s="138">
        <v>3155.5</v>
      </c>
      <c r="E13" s="137">
        <v>116</v>
      </c>
      <c r="F13" s="139">
        <v>10.2</v>
      </c>
      <c r="G13" s="137">
        <v>24</v>
      </c>
      <c r="H13" s="139">
        <v>14.7</v>
      </c>
      <c r="I13" s="137">
        <v>273</v>
      </c>
      <c r="J13" s="140">
        <v>1814.2</v>
      </c>
    </row>
    <row r="14" spans="2:10" ht="12.75">
      <c r="B14" s="136" t="s">
        <v>344</v>
      </c>
      <c r="C14" s="137">
        <v>0</v>
      </c>
      <c r="D14" s="138">
        <v>0</v>
      </c>
      <c r="E14" s="137">
        <v>0</v>
      </c>
      <c r="F14" s="139">
        <v>0</v>
      </c>
      <c r="G14" s="137">
        <v>0</v>
      </c>
      <c r="H14" s="139">
        <v>0</v>
      </c>
      <c r="I14" s="137">
        <v>0</v>
      </c>
      <c r="J14" s="140">
        <v>0</v>
      </c>
    </row>
    <row r="15" spans="2:10" ht="12.75">
      <c r="B15" s="136" t="s">
        <v>380</v>
      </c>
      <c r="C15" s="137">
        <v>5</v>
      </c>
      <c r="D15" s="138">
        <v>300.2</v>
      </c>
      <c r="E15" s="137">
        <v>581</v>
      </c>
      <c r="F15" s="139">
        <v>1.9</v>
      </c>
      <c r="G15" s="137">
        <v>0</v>
      </c>
      <c r="H15" s="139">
        <v>0</v>
      </c>
      <c r="I15" s="137">
        <v>0</v>
      </c>
      <c r="J15" s="140">
        <v>0</v>
      </c>
    </row>
    <row r="16" spans="2:10" ht="12.75">
      <c r="B16" s="136" t="s">
        <v>433</v>
      </c>
      <c r="C16" s="137">
        <v>228</v>
      </c>
      <c r="D16" s="138">
        <v>72626.2</v>
      </c>
      <c r="E16" s="137">
        <v>3170</v>
      </c>
      <c r="F16" s="139">
        <v>81.2</v>
      </c>
      <c r="G16" s="137">
        <v>24</v>
      </c>
      <c r="H16" s="139">
        <v>14.7</v>
      </c>
      <c r="I16" s="137">
        <v>449</v>
      </c>
      <c r="J16" s="140">
        <v>1819.1000000000001</v>
      </c>
    </row>
    <row r="19" spans="1:11" ht="44.25" customHeight="1">
      <c r="A19" s="3" t="s">
        <v>88</v>
      </c>
      <c r="B19" s="166" t="s">
        <v>348</v>
      </c>
      <c r="C19" s="142" t="s">
        <v>172</v>
      </c>
      <c r="D19" s="169" t="s">
        <v>177</v>
      </c>
      <c r="E19" s="262" t="s">
        <v>158</v>
      </c>
      <c r="F19" s="263" t="s">
        <v>88</v>
      </c>
      <c r="G19" s="262" t="s">
        <v>157</v>
      </c>
      <c r="H19" s="263" t="s">
        <v>88</v>
      </c>
      <c r="I19" s="262" t="s">
        <v>112</v>
      </c>
      <c r="J19" s="263" t="s">
        <v>88</v>
      </c>
      <c r="K19" s="3" t="s">
        <v>88</v>
      </c>
    </row>
    <row r="20" spans="1:11" ht="27.75" customHeight="1">
      <c r="A20" s="3" t="s">
        <v>88</v>
      </c>
      <c r="B20" s="167" t="s">
        <v>348</v>
      </c>
      <c r="C20" s="101" t="s">
        <v>148</v>
      </c>
      <c r="D20" s="235" t="s">
        <v>88</v>
      </c>
      <c r="E20" s="130" t="s">
        <v>5</v>
      </c>
      <c r="F20" s="130" t="s">
        <v>73</v>
      </c>
      <c r="G20" s="130" t="s">
        <v>5</v>
      </c>
      <c r="H20" s="130" t="s">
        <v>73</v>
      </c>
      <c r="I20" s="130" t="s">
        <v>5</v>
      </c>
      <c r="J20" s="130" t="s">
        <v>73</v>
      </c>
      <c r="K20" s="3" t="s">
        <v>88</v>
      </c>
    </row>
    <row r="21" spans="2:10" ht="12.75">
      <c r="B21" s="136" t="s">
        <v>349</v>
      </c>
      <c r="C21" s="137">
        <v>0</v>
      </c>
      <c r="D21" s="138">
        <v>0</v>
      </c>
      <c r="E21" s="137">
        <v>2621</v>
      </c>
      <c r="F21" s="139">
        <v>146</v>
      </c>
      <c r="G21" s="137">
        <v>574</v>
      </c>
      <c r="H21" s="139">
        <v>348.1</v>
      </c>
      <c r="I21" s="137">
        <v>738</v>
      </c>
      <c r="J21" s="140">
        <v>0</v>
      </c>
    </row>
    <row r="22" spans="2:10" ht="12.75">
      <c r="B22" s="136" t="s">
        <v>433</v>
      </c>
      <c r="C22" s="137">
        <v>0</v>
      </c>
      <c r="D22" s="138">
        <v>0</v>
      </c>
      <c r="E22" s="137">
        <v>2621</v>
      </c>
      <c r="F22" s="139">
        <v>146</v>
      </c>
      <c r="G22" s="137">
        <v>574</v>
      </c>
      <c r="H22" s="139">
        <v>348.1</v>
      </c>
      <c r="I22" s="137">
        <v>738</v>
      </c>
      <c r="J22" s="140">
        <v>0</v>
      </c>
    </row>
    <row r="24" ht="12.75">
      <c r="B24" t="s">
        <v>351</v>
      </c>
    </row>
  </sheetData>
  <sheetProtection/>
  <mergeCells count="13">
    <mergeCell ref="B1:J1"/>
    <mergeCell ref="B2:K2"/>
    <mergeCell ref="B3:J3"/>
    <mergeCell ref="B5:B6"/>
    <mergeCell ref="D5:D6"/>
    <mergeCell ref="E5:F5"/>
    <mergeCell ref="G5:H5"/>
    <mergeCell ref="I5:J5"/>
    <mergeCell ref="B19:B20"/>
    <mergeCell ref="D19:D20"/>
    <mergeCell ref="E19:F19"/>
    <mergeCell ref="G19:H19"/>
    <mergeCell ref="I19:J19"/>
  </mergeCells>
  <printOptions/>
  <pageMargins left="0.7" right="0.7" top="0.75" bottom="0.75" header="0.3" footer="0.3"/>
  <pageSetup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5.7109375" style="0" customWidth="1"/>
    <col min="3" max="3" width="13.8515625" style="0" customWidth="1"/>
    <col min="4" max="4" width="12.57421875" style="0" customWidth="1"/>
    <col min="5" max="5" width="17.7109375" style="0" customWidth="1"/>
    <col min="7" max="7" width="17.7109375" style="0" customWidth="1"/>
    <col min="9" max="9" width="17.7109375" style="0" customWidth="1"/>
  </cols>
  <sheetData>
    <row r="1" spans="2:10" ht="27" customHeight="1">
      <c r="B1" s="255" t="s">
        <v>48</v>
      </c>
      <c r="C1" s="255"/>
      <c r="D1" s="255"/>
      <c r="E1" s="255"/>
      <c r="F1" s="256"/>
      <c r="G1" s="256"/>
      <c r="H1" s="256"/>
      <c r="I1" s="256"/>
      <c r="J1" s="68"/>
    </row>
    <row r="2" spans="2:10" ht="19.5" customHeight="1">
      <c r="B2" s="257" t="s">
        <v>300</v>
      </c>
      <c r="C2" s="258"/>
      <c r="D2" s="258"/>
      <c r="E2" s="258"/>
      <c r="F2" s="258"/>
      <c r="G2" s="258"/>
      <c r="H2" s="258"/>
      <c r="I2" s="258"/>
      <c r="J2" s="258"/>
    </row>
    <row r="3" spans="2:10" ht="15.75" customHeight="1">
      <c r="B3" s="259" t="s">
        <v>175</v>
      </c>
      <c r="C3" s="259"/>
      <c r="D3" s="259"/>
      <c r="E3" s="259"/>
      <c r="F3" s="260"/>
      <c r="G3" s="260"/>
      <c r="H3" s="260"/>
      <c r="I3" s="260"/>
      <c r="J3" s="3"/>
    </row>
    <row r="4" spans="1:10" ht="22.5" customHeight="1">
      <c r="A4" s="3"/>
      <c r="B4" s="129"/>
      <c r="C4" s="129"/>
      <c r="D4" s="129"/>
      <c r="E4" s="129"/>
      <c r="F4" s="129"/>
      <c r="G4" s="129"/>
      <c r="H4" s="129"/>
      <c r="I4" s="129"/>
      <c r="J4" s="3"/>
    </row>
    <row r="5" spans="1:10" ht="27" customHeight="1">
      <c r="A5" s="3"/>
      <c r="B5" s="166" t="s">
        <v>168</v>
      </c>
      <c r="C5" s="229" t="s">
        <v>178</v>
      </c>
      <c r="D5" s="261"/>
      <c r="E5" s="169" t="s">
        <v>179</v>
      </c>
      <c r="F5" s="262" t="s">
        <v>180</v>
      </c>
      <c r="G5" s="263"/>
      <c r="H5" s="262" t="s">
        <v>157</v>
      </c>
      <c r="I5" s="263"/>
      <c r="J5" s="3"/>
    </row>
    <row r="6" spans="1:10" ht="33" customHeight="1">
      <c r="A6" s="3"/>
      <c r="B6" s="167"/>
      <c r="C6" s="101" t="s">
        <v>134</v>
      </c>
      <c r="D6" s="101" t="s">
        <v>15</v>
      </c>
      <c r="E6" s="235"/>
      <c r="F6" s="130" t="s">
        <v>5</v>
      </c>
      <c r="G6" s="130" t="s">
        <v>73</v>
      </c>
      <c r="H6" s="130" t="s">
        <v>5</v>
      </c>
      <c r="I6" s="130" t="s">
        <v>73</v>
      </c>
      <c r="J6" s="3"/>
    </row>
    <row r="7" spans="2:9" ht="12.75">
      <c r="B7" s="141" t="s">
        <v>388</v>
      </c>
      <c r="C7" s="146" t="s">
        <v>396</v>
      </c>
      <c r="D7" s="147" t="s">
        <v>396</v>
      </c>
      <c r="E7" s="144" t="s">
        <v>396</v>
      </c>
      <c r="F7" s="131" t="s">
        <v>396</v>
      </c>
      <c r="G7" s="134" t="s">
        <v>396</v>
      </c>
      <c r="H7" s="131" t="s">
        <v>396</v>
      </c>
      <c r="I7" s="135" t="s">
        <v>396</v>
      </c>
    </row>
    <row r="8" spans="2:9" ht="12.75">
      <c r="B8" s="141" t="s">
        <v>392</v>
      </c>
      <c r="C8" s="146">
        <v>0</v>
      </c>
      <c r="D8" s="147">
        <v>8</v>
      </c>
      <c r="E8" s="144">
        <v>809.3</v>
      </c>
      <c r="F8" s="131">
        <v>400</v>
      </c>
      <c r="G8" s="134">
        <v>4.3</v>
      </c>
      <c r="H8" s="131">
        <v>0</v>
      </c>
      <c r="I8" s="135">
        <v>0</v>
      </c>
    </row>
    <row r="9" spans="2:9" ht="12.75">
      <c r="B9" s="141" t="s">
        <v>357</v>
      </c>
      <c r="C9" s="146">
        <v>0</v>
      </c>
      <c r="D9" s="147">
        <v>48</v>
      </c>
      <c r="E9" s="144">
        <v>816.6</v>
      </c>
      <c r="F9" s="131">
        <v>429</v>
      </c>
      <c r="G9" s="134">
        <v>2</v>
      </c>
      <c r="H9" s="131" t="s">
        <v>441</v>
      </c>
      <c r="I9" s="135" t="s">
        <v>441</v>
      </c>
    </row>
    <row r="10" spans="2:9" ht="12.75">
      <c r="B10" s="141" t="s">
        <v>318</v>
      </c>
      <c r="C10" s="146">
        <v>0</v>
      </c>
      <c r="D10" s="147">
        <v>89</v>
      </c>
      <c r="E10" s="144" t="s">
        <v>396</v>
      </c>
      <c r="F10" s="131">
        <v>5823</v>
      </c>
      <c r="G10" s="134">
        <v>16.4</v>
      </c>
      <c r="H10" s="131">
        <v>1364</v>
      </c>
      <c r="I10" s="135">
        <v>26.1</v>
      </c>
    </row>
    <row r="11" spans="2:9" ht="12.75">
      <c r="B11" s="141" t="s">
        <v>397</v>
      </c>
      <c r="C11" s="146" t="s">
        <v>396</v>
      </c>
      <c r="D11" s="147" t="s">
        <v>396</v>
      </c>
      <c r="E11" s="144" t="s">
        <v>396</v>
      </c>
      <c r="F11" s="131">
        <v>343953</v>
      </c>
      <c r="G11" s="134">
        <v>2047</v>
      </c>
      <c r="H11" s="131">
        <v>422</v>
      </c>
      <c r="I11" s="135">
        <v>48.1</v>
      </c>
    </row>
    <row r="12" spans="2:9" ht="12.75">
      <c r="B12" s="141" t="s">
        <v>366</v>
      </c>
      <c r="C12" s="146" t="s">
        <v>396</v>
      </c>
      <c r="D12" s="147" t="s">
        <v>396</v>
      </c>
      <c r="E12" s="144" t="s">
        <v>396</v>
      </c>
      <c r="F12" s="131" t="s">
        <v>396</v>
      </c>
      <c r="G12" s="134" t="s">
        <v>396</v>
      </c>
      <c r="H12" s="131" t="s">
        <v>396</v>
      </c>
      <c r="I12" s="135" t="s">
        <v>396</v>
      </c>
    </row>
    <row r="13" spans="2:9" ht="12.75">
      <c r="B13" s="141" t="s">
        <v>344</v>
      </c>
      <c r="C13" s="146" t="s">
        <v>396</v>
      </c>
      <c r="D13" s="147" t="s">
        <v>396</v>
      </c>
      <c r="E13" s="144" t="s">
        <v>396</v>
      </c>
      <c r="F13" s="131" t="s">
        <v>396</v>
      </c>
      <c r="G13" s="134" t="s">
        <v>396</v>
      </c>
      <c r="H13" s="131" t="s">
        <v>396</v>
      </c>
      <c r="I13" s="135" t="s">
        <v>396</v>
      </c>
    </row>
    <row r="14" spans="2:9" ht="12.75">
      <c r="B14" s="141" t="s">
        <v>433</v>
      </c>
      <c r="C14" s="146">
        <v>0</v>
      </c>
      <c r="D14" s="147">
        <v>145</v>
      </c>
      <c r="E14" s="144">
        <v>1625.9</v>
      </c>
      <c r="F14" s="131">
        <v>350605</v>
      </c>
      <c r="G14" s="134">
        <v>2069.7</v>
      </c>
      <c r="H14" s="131">
        <v>1786</v>
      </c>
      <c r="I14" s="135">
        <v>74.2</v>
      </c>
    </row>
    <row r="17" ht="12.75">
      <c r="B17" t="s">
        <v>351</v>
      </c>
    </row>
  </sheetData>
  <sheetProtection/>
  <mergeCells count="8">
    <mergeCell ref="C5:D5"/>
    <mergeCell ref="E5:E6"/>
    <mergeCell ref="H5:I5"/>
    <mergeCell ref="B5:B6"/>
    <mergeCell ref="F5:G5"/>
    <mergeCell ref="B1:I1"/>
    <mergeCell ref="B2:J2"/>
    <mergeCell ref="B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9.7109375" style="0" customWidth="1"/>
    <col min="3" max="3" width="16.7109375" style="0" customWidth="1"/>
    <col min="5" max="5" width="17.8515625" style="0" customWidth="1"/>
    <col min="7" max="7" width="17.7109375" style="0" customWidth="1"/>
  </cols>
  <sheetData>
    <row r="1" spans="1:8" ht="27" customHeight="1">
      <c r="A1" s="68"/>
      <c r="B1" s="255" t="s">
        <v>48</v>
      </c>
      <c r="C1" s="255"/>
      <c r="D1" s="256"/>
      <c r="E1" s="256"/>
      <c r="F1" s="256"/>
      <c r="G1" s="256"/>
      <c r="H1" s="68"/>
    </row>
    <row r="2" spans="1:8" ht="19.5" customHeight="1">
      <c r="A2" s="3"/>
      <c r="B2" s="257" t="s">
        <v>300</v>
      </c>
      <c r="C2" s="258"/>
      <c r="D2" s="258"/>
      <c r="E2" s="258"/>
      <c r="F2" s="258"/>
      <c r="G2" s="258"/>
      <c r="H2" s="258"/>
    </row>
    <row r="3" spans="1:8" ht="15.75" customHeight="1">
      <c r="A3" s="3"/>
      <c r="B3" s="259" t="s">
        <v>666</v>
      </c>
      <c r="C3" s="259"/>
      <c r="D3" s="260"/>
      <c r="E3" s="260"/>
      <c r="F3" s="260"/>
      <c r="G3" s="260"/>
      <c r="H3" s="3"/>
    </row>
    <row r="4" spans="1:8" ht="18" customHeight="1">
      <c r="A4" s="3"/>
      <c r="B4" s="129"/>
      <c r="C4" s="129"/>
      <c r="D4" s="129"/>
      <c r="E4" s="129"/>
      <c r="F4" s="129"/>
      <c r="G4" s="129"/>
      <c r="H4" s="3"/>
    </row>
    <row r="5" spans="1:8" ht="27.75" customHeight="1">
      <c r="A5" s="3"/>
      <c r="B5" s="166" t="s">
        <v>168</v>
      </c>
      <c r="C5" s="143" t="s">
        <v>178</v>
      </c>
      <c r="D5" s="262" t="s">
        <v>180</v>
      </c>
      <c r="E5" s="263"/>
      <c r="F5" s="262" t="s">
        <v>157</v>
      </c>
      <c r="G5" s="263"/>
      <c r="H5" s="3"/>
    </row>
    <row r="6" spans="1:8" ht="27" customHeight="1">
      <c r="A6" s="3"/>
      <c r="B6" s="167"/>
      <c r="C6" s="143" t="s">
        <v>148</v>
      </c>
      <c r="D6" s="130" t="s">
        <v>5</v>
      </c>
      <c r="E6" s="130" t="s">
        <v>73</v>
      </c>
      <c r="F6" s="130" t="s">
        <v>5</v>
      </c>
      <c r="G6" s="130" t="s">
        <v>73</v>
      </c>
      <c r="H6" s="3"/>
    </row>
    <row r="7" spans="2:7" ht="12.75">
      <c r="B7" s="141" t="s">
        <v>388</v>
      </c>
      <c r="C7" s="145">
        <v>0</v>
      </c>
      <c r="D7" s="31">
        <v>0</v>
      </c>
      <c r="E7" s="8">
        <v>0</v>
      </c>
      <c r="F7" s="31">
        <v>0</v>
      </c>
      <c r="G7" s="16">
        <v>0</v>
      </c>
    </row>
    <row r="8" spans="2:7" ht="12.75">
      <c r="B8" s="141" t="s">
        <v>392</v>
      </c>
      <c r="C8" s="145">
        <v>0</v>
      </c>
      <c r="D8" s="31">
        <v>973</v>
      </c>
      <c r="E8" s="8">
        <v>4.9</v>
      </c>
      <c r="F8" s="31">
        <v>0</v>
      </c>
      <c r="G8" s="16">
        <v>0</v>
      </c>
    </row>
    <row r="9" spans="2:7" ht="12.75">
      <c r="B9" s="141" t="s">
        <v>357</v>
      </c>
      <c r="C9" s="145">
        <v>0</v>
      </c>
      <c r="D9" s="31">
        <v>1033</v>
      </c>
      <c r="E9" s="8">
        <v>3</v>
      </c>
      <c r="F9" s="31" t="s">
        <v>441</v>
      </c>
      <c r="G9" s="16" t="s">
        <v>441</v>
      </c>
    </row>
    <row r="10" spans="2:7" ht="12.75">
      <c r="B10" s="141" t="s">
        <v>318</v>
      </c>
      <c r="C10" s="145">
        <v>0</v>
      </c>
      <c r="D10" s="31">
        <v>11574</v>
      </c>
      <c r="E10" s="8">
        <v>32</v>
      </c>
      <c r="F10" s="31">
        <v>2605</v>
      </c>
      <c r="G10" s="16">
        <v>47.2</v>
      </c>
    </row>
    <row r="11" spans="2:7" ht="12.75">
      <c r="B11" s="141" t="s">
        <v>397</v>
      </c>
      <c r="C11" s="145">
        <v>0</v>
      </c>
      <c r="D11" s="31">
        <v>657361</v>
      </c>
      <c r="E11" s="8">
        <v>3856.7</v>
      </c>
      <c r="F11" s="31">
        <v>828</v>
      </c>
      <c r="G11" s="16">
        <v>76.3</v>
      </c>
    </row>
    <row r="12" spans="2:7" ht="12.75">
      <c r="B12" s="141" t="s">
        <v>366</v>
      </c>
      <c r="C12" s="145">
        <v>0</v>
      </c>
      <c r="D12" s="31">
        <v>0</v>
      </c>
      <c r="E12" s="8">
        <v>0</v>
      </c>
      <c r="F12" s="31">
        <v>0</v>
      </c>
      <c r="G12" s="16">
        <v>0</v>
      </c>
    </row>
    <row r="13" spans="2:7" ht="12.75">
      <c r="B13" s="141" t="s">
        <v>344</v>
      </c>
      <c r="C13" s="145">
        <v>0</v>
      </c>
      <c r="D13" s="31">
        <v>0</v>
      </c>
      <c r="E13" s="8">
        <v>0</v>
      </c>
      <c r="F13" s="31">
        <v>0</v>
      </c>
      <c r="G13" s="16">
        <v>0</v>
      </c>
    </row>
    <row r="14" spans="2:7" ht="12.75">
      <c r="B14" s="141" t="s">
        <v>433</v>
      </c>
      <c r="C14" s="145">
        <v>0</v>
      </c>
      <c r="D14" s="31">
        <v>670941</v>
      </c>
      <c r="E14" s="8">
        <v>3896.6</v>
      </c>
      <c r="F14" s="31">
        <v>3433</v>
      </c>
      <c r="G14" s="16">
        <v>123.5</v>
      </c>
    </row>
    <row r="17" ht="12.75">
      <c r="B17" t="s">
        <v>351</v>
      </c>
    </row>
  </sheetData>
  <sheetProtection/>
  <mergeCells count="6">
    <mergeCell ref="B1:G1"/>
    <mergeCell ref="B2:H2"/>
    <mergeCell ref="B3:G3"/>
    <mergeCell ref="B5:B6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28125" style="0" customWidth="1"/>
    <col min="3" max="14" width="11.7109375" style="0" customWidth="1"/>
  </cols>
  <sheetData>
    <row r="1" spans="2:14" ht="24" customHeight="1">
      <c r="B1" s="255" t="s">
        <v>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2:14" ht="24" customHeight="1">
      <c r="B2" s="264" t="s">
        <v>300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2:14" ht="15.75" customHeight="1">
      <c r="B3" s="259" t="s">
        <v>181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2:14" ht="15.75">
      <c r="B4" s="129"/>
      <c r="C4" s="129"/>
      <c r="D4" s="129"/>
      <c r="E4" s="129"/>
      <c r="F4" s="129"/>
      <c r="G4" s="129"/>
      <c r="H4" s="129"/>
      <c r="I4" s="129"/>
      <c r="J4" s="129"/>
      <c r="K4" s="148"/>
      <c r="L4" s="148"/>
      <c r="M4" s="148"/>
      <c r="N4" s="148"/>
    </row>
    <row r="5" spans="2:14" ht="24" customHeight="1">
      <c r="B5" s="166" t="s">
        <v>168</v>
      </c>
      <c r="C5" s="177" t="s">
        <v>182</v>
      </c>
      <c r="D5" s="213"/>
      <c r="E5" s="265"/>
      <c r="F5" s="177" t="s">
        <v>183</v>
      </c>
      <c r="G5" s="213"/>
      <c r="H5" s="265"/>
      <c r="I5" s="177" t="s">
        <v>184</v>
      </c>
      <c r="J5" s="213"/>
      <c r="K5" s="265"/>
      <c r="L5" s="177" t="s">
        <v>185</v>
      </c>
      <c r="M5" s="213"/>
      <c r="N5" s="265"/>
    </row>
    <row r="6" spans="2:14" ht="48" customHeight="1">
      <c r="B6" s="167"/>
      <c r="C6" s="116" t="s">
        <v>14</v>
      </c>
      <c r="D6" s="116" t="s">
        <v>179</v>
      </c>
      <c r="E6" s="116" t="s">
        <v>186</v>
      </c>
      <c r="F6" s="116" t="s">
        <v>14</v>
      </c>
      <c r="G6" s="116" t="s">
        <v>179</v>
      </c>
      <c r="H6" s="116" t="s">
        <v>186</v>
      </c>
      <c r="I6" s="116" t="s">
        <v>14</v>
      </c>
      <c r="J6" s="116" t="s">
        <v>179</v>
      </c>
      <c r="K6" s="116" t="s">
        <v>186</v>
      </c>
      <c r="L6" s="116" t="s">
        <v>14</v>
      </c>
      <c r="M6" s="116" t="s">
        <v>179</v>
      </c>
      <c r="N6" s="116" t="s">
        <v>186</v>
      </c>
    </row>
    <row r="7" spans="2:14" ht="12.75">
      <c r="B7" s="141" t="s">
        <v>302</v>
      </c>
      <c r="C7" s="48">
        <v>78</v>
      </c>
      <c r="D7" s="128">
        <v>1556.33</v>
      </c>
      <c r="E7" s="128">
        <v>246.53</v>
      </c>
      <c r="F7" s="19">
        <v>29</v>
      </c>
      <c r="G7" s="128">
        <v>3100.46</v>
      </c>
      <c r="H7" s="128">
        <v>77.69</v>
      </c>
      <c r="I7" s="19">
        <v>31</v>
      </c>
      <c r="J7" s="149">
        <v>16800.14</v>
      </c>
      <c r="K7" s="149">
        <v>38.8</v>
      </c>
      <c r="L7" s="19">
        <v>15</v>
      </c>
      <c r="M7" s="128">
        <v>61829.51</v>
      </c>
      <c r="N7" s="128">
        <v>10.37</v>
      </c>
    </row>
    <row r="8" spans="2:14" ht="12.75">
      <c r="B8" s="141" t="s">
        <v>388</v>
      </c>
      <c r="C8" s="48">
        <v>6</v>
      </c>
      <c r="D8" s="128">
        <v>150.31</v>
      </c>
      <c r="E8" s="128">
        <v>286.31</v>
      </c>
      <c r="F8" s="19">
        <v>20</v>
      </c>
      <c r="G8" s="128">
        <v>2330.33</v>
      </c>
      <c r="H8" s="128">
        <v>125.85</v>
      </c>
      <c r="I8" s="19">
        <v>35</v>
      </c>
      <c r="J8" s="149">
        <v>20668.17</v>
      </c>
      <c r="K8" s="149">
        <v>53.2</v>
      </c>
      <c r="L8" s="19">
        <v>47</v>
      </c>
      <c r="M8" s="128">
        <v>623990.21</v>
      </c>
      <c r="N8" s="128">
        <v>9.96</v>
      </c>
    </row>
    <row r="9" spans="2:14" ht="12.75">
      <c r="B9" s="141" t="s">
        <v>392</v>
      </c>
      <c r="C9" s="48">
        <v>30</v>
      </c>
      <c r="D9" s="128">
        <v>498</v>
      </c>
      <c r="E9" s="128">
        <v>814.9</v>
      </c>
      <c r="F9" s="19">
        <v>15</v>
      </c>
      <c r="G9" s="128">
        <v>1654</v>
      </c>
      <c r="H9" s="128">
        <v>202.6</v>
      </c>
      <c r="I9" s="19">
        <v>4</v>
      </c>
      <c r="J9" s="149">
        <v>1989</v>
      </c>
      <c r="K9" s="149">
        <v>92</v>
      </c>
      <c r="L9" s="19">
        <v>5</v>
      </c>
      <c r="M9" s="128">
        <v>31222.86</v>
      </c>
      <c r="N9" s="128">
        <v>42.5</v>
      </c>
    </row>
    <row r="10" spans="2:14" ht="12.75">
      <c r="B10" s="141" t="s">
        <v>357</v>
      </c>
      <c r="C10" s="48">
        <v>162</v>
      </c>
      <c r="D10" s="128">
        <v>1943.54</v>
      </c>
      <c r="E10" s="128">
        <v>1654.89</v>
      </c>
      <c r="F10" s="19">
        <v>31</v>
      </c>
      <c r="G10" s="128">
        <v>3159.47</v>
      </c>
      <c r="H10" s="128">
        <v>374.53</v>
      </c>
      <c r="I10" s="19">
        <v>6</v>
      </c>
      <c r="J10" s="149">
        <v>2688.03</v>
      </c>
      <c r="K10" s="149">
        <v>155.7</v>
      </c>
      <c r="L10" s="19">
        <v>0</v>
      </c>
      <c r="M10" s="128">
        <v>0</v>
      </c>
      <c r="N10" s="128" t="s">
        <v>396</v>
      </c>
    </row>
    <row r="11" spans="2:14" ht="12.75">
      <c r="B11" s="141" t="s">
        <v>316</v>
      </c>
      <c r="C11" s="48">
        <v>42</v>
      </c>
      <c r="D11" s="128">
        <v>336</v>
      </c>
      <c r="E11" s="128">
        <v>690</v>
      </c>
      <c r="F11" s="19">
        <v>6</v>
      </c>
      <c r="G11" s="128">
        <v>635</v>
      </c>
      <c r="H11" s="128">
        <v>167</v>
      </c>
      <c r="I11" s="19">
        <v>3</v>
      </c>
      <c r="J11" s="149">
        <v>1455</v>
      </c>
      <c r="K11" s="149">
        <v>86.6</v>
      </c>
      <c r="L11" s="19">
        <v>1</v>
      </c>
      <c r="M11" s="128">
        <v>1548</v>
      </c>
      <c r="N11" s="128">
        <v>57</v>
      </c>
    </row>
    <row r="12" spans="2:14" ht="12.75">
      <c r="B12" s="141" t="s">
        <v>318</v>
      </c>
      <c r="C12" s="48">
        <v>91</v>
      </c>
      <c r="D12" s="128">
        <v>1914.84</v>
      </c>
      <c r="E12" s="128">
        <v>416.67</v>
      </c>
      <c r="F12" s="19">
        <v>45</v>
      </c>
      <c r="G12" s="128">
        <v>4959.14</v>
      </c>
      <c r="H12" s="128">
        <v>162.6</v>
      </c>
      <c r="I12" s="19">
        <v>98</v>
      </c>
      <c r="J12" s="149">
        <v>53943.02</v>
      </c>
      <c r="K12" s="149">
        <v>37.15</v>
      </c>
      <c r="L12" s="19">
        <v>124</v>
      </c>
      <c r="M12" s="128">
        <v>1989331.27</v>
      </c>
      <c r="N12" s="128">
        <v>4.95</v>
      </c>
    </row>
    <row r="13" spans="2:14" ht="12.75">
      <c r="B13" s="141" t="s">
        <v>330</v>
      </c>
      <c r="C13" s="48">
        <v>6</v>
      </c>
      <c r="D13" s="128">
        <v>88</v>
      </c>
      <c r="E13" s="128">
        <v>0</v>
      </c>
      <c r="F13" s="19">
        <v>3</v>
      </c>
      <c r="G13" s="128">
        <v>410</v>
      </c>
      <c r="H13" s="128">
        <v>451</v>
      </c>
      <c r="I13" s="19">
        <v>7</v>
      </c>
      <c r="J13" s="149">
        <v>2708</v>
      </c>
      <c r="K13" s="149">
        <v>265</v>
      </c>
      <c r="L13" s="19">
        <v>10</v>
      </c>
      <c r="M13" s="128">
        <v>43976</v>
      </c>
      <c r="N13" s="128">
        <v>528</v>
      </c>
    </row>
    <row r="14" spans="2:14" ht="12.75">
      <c r="B14" s="141" t="s">
        <v>332</v>
      </c>
      <c r="C14" s="48">
        <v>174</v>
      </c>
      <c r="D14" s="128">
        <v>4925.46</v>
      </c>
      <c r="E14" s="128">
        <v>158.08</v>
      </c>
      <c r="F14" s="19">
        <v>143</v>
      </c>
      <c r="G14" s="128">
        <v>16730</v>
      </c>
      <c r="H14" s="128">
        <v>76.45</v>
      </c>
      <c r="I14" s="19">
        <v>223</v>
      </c>
      <c r="J14" s="149">
        <v>127760.61</v>
      </c>
      <c r="K14" s="149">
        <v>34.96</v>
      </c>
      <c r="L14" s="19">
        <v>156</v>
      </c>
      <c r="M14" s="128">
        <v>1741724.7</v>
      </c>
      <c r="N14" s="128">
        <v>10</v>
      </c>
    </row>
    <row r="15" spans="2:14" ht="12.75">
      <c r="B15" s="141" t="s">
        <v>342</v>
      </c>
      <c r="C15" s="48">
        <v>15</v>
      </c>
      <c r="D15" s="128">
        <v>274.81</v>
      </c>
      <c r="E15" s="128">
        <v>94.21</v>
      </c>
      <c r="F15" s="19">
        <v>4</v>
      </c>
      <c r="G15" s="128">
        <v>459.83</v>
      </c>
      <c r="H15" s="128">
        <v>47.62</v>
      </c>
      <c r="I15" s="19">
        <v>3</v>
      </c>
      <c r="J15" s="149">
        <v>2261.97</v>
      </c>
      <c r="K15" s="149">
        <v>9.56</v>
      </c>
      <c r="L15" s="19">
        <v>3</v>
      </c>
      <c r="M15" s="128">
        <v>25183.08</v>
      </c>
      <c r="N15" s="128">
        <v>4.15</v>
      </c>
    </row>
    <row r="16" spans="2:14" ht="12.75">
      <c r="B16" s="141" t="s">
        <v>380</v>
      </c>
      <c r="C16" s="48">
        <v>161</v>
      </c>
      <c r="D16" s="128">
        <v>3061.82</v>
      </c>
      <c r="E16" s="128">
        <v>158</v>
      </c>
      <c r="F16" s="19">
        <v>79</v>
      </c>
      <c r="G16" s="128">
        <v>7902.29</v>
      </c>
      <c r="H16" s="128">
        <v>82</v>
      </c>
      <c r="I16" s="19">
        <v>63</v>
      </c>
      <c r="J16" s="149">
        <v>23353.79</v>
      </c>
      <c r="K16" s="149">
        <v>55</v>
      </c>
      <c r="L16" s="19">
        <v>31</v>
      </c>
      <c r="M16" s="128">
        <v>150464</v>
      </c>
      <c r="N16" s="128">
        <v>12</v>
      </c>
    </row>
    <row r="17" spans="2:14" ht="12.75">
      <c r="B17" s="141" t="s">
        <v>433</v>
      </c>
      <c r="C17" s="48">
        <v>765</v>
      </c>
      <c r="D17" s="128">
        <v>14749.109999999999</v>
      </c>
      <c r="E17" s="128"/>
      <c r="F17" s="19">
        <v>375</v>
      </c>
      <c r="G17" s="128">
        <v>41340.520000000004</v>
      </c>
      <c r="H17" s="128"/>
      <c r="I17" s="19">
        <v>473</v>
      </c>
      <c r="J17" s="149">
        <v>253627.72999999998</v>
      </c>
      <c r="K17" s="149"/>
      <c r="L17" s="19">
        <v>392</v>
      </c>
      <c r="M17" s="128">
        <v>4669269.63</v>
      </c>
      <c r="N17" s="128"/>
    </row>
    <row r="20" spans="1:14" ht="24" customHeight="1">
      <c r="B20" s="166" t="s">
        <v>348</v>
      </c>
      <c r="C20" s="177" t="s">
        <v>182</v>
      </c>
      <c r="D20" s="213" t="s">
        <v>88</v>
      </c>
      <c r="E20" s="265" t="s">
        <v>88</v>
      </c>
      <c r="F20" s="177" t="s">
        <v>183</v>
      </c>
      <c r="G20" s="213" t="s">
        <v>88</v>
      </c>
      <c r="H20" s="265" t="s">
        <v>88</v>
      </c>
      <c r="I20" s="177" t="s">
        <v>184</v>
      </c>
      <c r="J20" s="213" t="s">
        <v>88</v>
      </c>
      <c r="K20" s="265" t="s">
        <v>88</v>
      </c>
      <c r="L20" s="177" t="s">
        <v>185</v>
      </c>
      <c r="M20" s="213" t="s">
        <v>88</v>
      </c>
      <c r="N20" s="265" t="s">
        <v>88</v>
      </c>
    </row>
    <row r="21" spans="1:14" ht="48" customHeight="1">
      <c r="B21" s="167" t="s">
        <v>348</v>
      </c>
      <c r="C21" s="116" t="s">
        <v>14</v>
      </c>
      <c r="D21" s="116" t="s">
        <v>179</v>
      </c>
      <c r="E21" s="116" t="s">
        <v>186</v>
      </c>
      <c r="F21" s="116" t="s">
        <v>14</v>
      </c>
      <c r="G21" s="116" t="s">
        <v>179</v>
      </c>
      <c r="H21" s="116" t="s">
        <v>186</v>
      </c>
      <c r="I21" s="116" t="s">
        <v>14</v>
      </c>
      <c r="J21" s="116" t="s">
        <v>179</v>
      </c>
      <c r="K21" s="116" t="s">
        <v>186</v>
      </c>
      <c r="L21" s="116" t="s">
        <v>14</v>
      </c>
      <c r="M21" s="116" t="s">
        <v>179</v>
      </c>
      <c r="N21" s="116" t="s">
        <v>186</v>
      </c>
    </row>
    <row r="22" spans="2:14" ht="12.75">
      <c r="B22" s="141" t="s">
        <v>349</v>
      </c>
      <c r="C22" s="48">
        <v>23</v>
      </c>
      <c r="D22" s="128">
        <v>463.2</v>
      </c>
      <c r="E22" s="128">
        <v>714</v>
      </c>
      <c r="F22" s="19">
        <v>26</v>
      </c>
      <c r="G22" s="128">
        <v>3385</v>
      </c>
      <c r="H22" s="128">
        <v>154.8</v>
      </c>
      <c r="I22" s="19">
        <v>71</v>
      </c>
      <c r="J22" s="149">
        <v>38966</v>
      </c>
      <c r="K22" s="149">
        <v>66</v>
      </c>
      <c r="L22" s="19">
        <v>104</v>
      </c>
      <c r="M22" s="128">
        <v>1800052</v>
      </c>
      <c r="N22" s="128">
        <v>20</v>
      </c>
    </row>
    <row r="23" spans="2:14" ht="12.75">
      <c r="B23" s="141" t="s">
        <v>433</v>
      </c>
      <c r="C23" s="48">
        <v>23</v>
      </c>
      <c r="D23" s="128">
        <v>463.2</v>
      </c>
      <c r="E23" s="128"/>
      <c r="F23" s="19">
        <v>26</v>
      </c>
      <c r="G23" s="128">
        <v>3385</v>
      </c>
      <c r="H23" s="128"/>
      <c r="I23" s="19">
        <v>71</v>
      </c>
      <c r="J23" s="149">
        <v>38966</v>
      </c>
      <c r="K23" s="149"/>
      <c r="L23" s="19">
        <v>104</v>
      </c>
      <c r="M23" s="128">
        <v>1800052</v>
      </c>
      <c r="N23" s="128"/>
    </row>
    <row r="25" ht="12.75">
      <c r="B25" t="s">
        <v>351</v>
      </c>
    </row>
  </sheetData>
  <sheetProtection/>
  <mergeCells count="13">
    <mergeCell ref="B1:N1"/>
    <mergeCell ref="B2:N2"/>
    <mergeCell ref="B3:N3"/>
    <mergeCell ref="B5:B6"/>
    <mergeCell ref="C5:E5"/>
    <mergeCell ref="F5:H5"/>
    <mergeCell ref="I5:K5"/>
    <mergeCell ref="L5:N5"/>
    <mergeCell ref="B20:B21"/>
    <mergeCell ref="C20:E20"/>
    <mergeCell ref="F20:H20"/>
    <mergeCell ref="I20:K20"/>
    <mergeCell ref="L20:N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4" width="23.421875" style="0" customWidth="1"/>
    <col min="5" max="5" width="15.421875" style="0" customWidth="1"/>
    <col min="6" max="6" width="13.00390625" style="0" customWidth="1"/>
    <col min="7" max="7" width="12.7109375" style="0" customWidth="1"/>
    <col min="8" max="8" width="12.28125" style="0" customWidth="1"/>
    <col min="9" max="9" width="6.28125" style="0" customWidth="1"/>
    <col min="10" max="10" width="11.28125" style="0" customWidth="1"/>
    <col min="13" max="13" width="15.140625" style="0" customWidth="1"/>
  </cols>
  <sheetData>
    <row r="1" spans="2:13" s="68" customFormat="1" ht="33.75" customHeight="1">
      <c r="B1" s="150" t="s">
        <v>48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3" s="3" customFormat="1" ht="18" customHeight="1">
      <c r="B2" s="156" t="s">
        <v>300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s="3" customFormat="1" ht="15.75" customHeight="1">
      <c r="B3" s="154" t="s">
        <v>427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2:13" s="3" customFormat="1" ht="12.75" customHeight="1">
      <c r="B4" s="152" t="s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2:13" s="3" customFormat="1" ht="39" customHeight="1">
      <c r="B5" s="101" t="s">
        <v>168</v>
      </c>
      <c r="C5" s="102" t="s">
        <v>7</v>
      </c>
      <c r="D5" s="104" t="s">
        <v>72</v>
      </c>
      <c r="E5" s="97" t="s">
        <v>40</v>
      </c>
      <c r="F5" s="97" t="s">
        <v>41</v>
      </c>
      <c r="G5" s="103" t="s">
        <v>54</v>
      </c>
      <c r="H5" s="101" t="s">
        <v>55</v>
      </c>
      <c r="I5" s="102" t="s">
        <v>8</v>
      </c>
      <c r="J5" s="102" t="s">
        <v>56</v>
      </c>
      <c r="K5" s="102" t="s">
        <v>8</v>
      </c>
      <c r="L5" s="102" t="s">
        <v>57</v>
      </c>
      <c r="M5" s="102" t="s">
        <v>58</v>
      </c>
    </row>
    <row r="6" spans="2:13" ht="12.75">
      <c r="B6" s="5" t="s">
        <v>302</v>
      </c>
      <c r="C6" s="13" t="s">
        <v>428</v>
      </c>
      <c r="D6" s="15" t="s">
        <v>429</v>
      </c>
      <c r="E6" s="7">
        <v>0</v>
      </c>
      <c r="F6" s="8">
        <v>0</v>
      </c>
      <c r="G6" s="8">
        <v>0</v>
      </c>
      <c r="H6" s="12">
        <v>0</v>
      </c>
      <c r="I6" s="9" t="s">
        <v>396</v>
      </c>
      <c r="J6" s="10">
        <v>0</v>
      </c>
      <c r="K6" s="9" t="s">
        <v>396</v>
      </c>
      <c r="L6" s="14">
        <v>0</v>
      </c>
      <c r="M6" s="10">
        <v>0</v>
      </c>
    </row>
    <row r="7" spans="2:13" ht="12.75">
      <c r="B7" s="5" t="s">
        <v>318</v>
      </c>
      <c r="C7" s="13" t="s">
        <v>430</v>
      </c>
      <c r="D7" s="15" t="s">
        <v>431</v>
      </c>
      <c r="E7" s="7">
        <v>439.07</v>
      </c>
      <c r="F7" s="8">
        <v>-1.1860262</v>
      </c>
      <c r="G7" s="8">
        <v>-1.9648532</v>
      </c>
      <c r="H7" s="12">
        <v>445.15</v>
      </c>
      <c r="I7" s="9">
        <v>2</v>
      </c>
      <c r="J7" s="10">
        <v>439.07</v>
      </c>
      <c r="K7" s="9">
        <v>29</v>
      </c>
      <c r="L7" s="14">
        <v>446.7</v>
      </c>
      <c r="M7" s="10">
        <v>439.07</v>
      </c>
    </row>
    <row r="10" ht="12.75">
      <c r="B10" t="s">
        <v>351</v>
      </c>
    </row>
  </sheetData>
  <sheetProtection/>
  <mergeCells count="4">
    <mergeCell ref="B4:M4"/>
    <mergeCell ref="B3:M3"/>
    <mergeCell ref="B1:M1"/>
    <mergeCell ref="B2:M2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4.00390625" style="0" customWidth="1"/>
    <col min="3" max="3" width="23.421875" style="0" customWidth="1"/>
    <col min="4" max="4" width="21.140625" style="0" customWidth="1"/>
    <col min="5" max="5" width="26.28125" style="0" customWidth="1"/>
    <col min="6" max="6" width="43.28125" style="0" customWidth="1"/>
    <col min="7" max="7" width="12.28125" style="0" customWidth="1"/>
    <col min="8" max="8" width="6.28125" style="0" customWidth="1"/>
    <col min="9" max="9" width="11.28125" style="0" customWidth="1"/>
    <col min="11" max="11" width="15.140625" style="0" customWidth="1"/>
  </cols>
  <sheetData>
    <row r="1" spans="2:10" s="68" customFormat="1" ht="33.75" customHeight="1">
      <c r="B1" s="150"/>
      <c r="C1" s="151"/>
      <c r="D1" s="151"/>
      <c r="E1" s="151"/>
      <c r="F1" s="151"/>
      <c r="G1" s="88"/>
      <c r="H1" s="88"/>
      <c r="I1" s="88"/>
      <c r="J1" s="88"/>
    </row>
    <row r="2" spans="2:10" s="3" customFormat="1" ht="18">
      <c r="B2" s="156"/>
      <c r="C2" s="157"/>
      <c r="D2" s="157"/>
      <c r="E2" s="157"/>
      <c r="F2" s="157"/>
      <c r="G2" s="89"/>
      <c r="H2" s="89"/>
      <c r="I2" s="89"/>
      <c r="J2" s="89"/>
    </row>
    <row r="3" spans="2:10" s="3" customFormat="1" ht="16.5">
      <c r="B3" s="154"/>
      <c r="C3" s="155"/>
      <c r="D3" s="155"/>
      <c r="E3" s="155"/>
      <c r="F3" s="155"/>
      <c r="G3" s="86"/>
      <c r="H3" s="86"/>
      <c r="I3" s="86"/>
      <c r="J3" s="86"/>
    </row>
    <row r="4" spans="2:10" s="3" customFormat="1" ht="12.75" customHeight="1">
      <c r="B4" s="152"/>
      <c r="C4" s="153"/>
      <c r="D4" s="153"/>
      <c r="E4" s="153"/>
      <c r="F4" s="153"/>
      <c r="G4" s="75"/>
      <c r="H4" s="75"/>
      <c r="I4" s="75"/>
      <c r="J4" s="75"/>
    </row>
    <row r="5" spans="2:6" s="3" customFormat="1" ht="39" customHeight="1">
      <c r="B5" s="101" t="s">
        <v>2</v>
      </c>
      <c r="C5" s="102" t="s">
        <v>44</v>
      </c>
      <c r="D5" s="97" t="s">
        <v>45</v>
      </c>
      <c r="E5" s="97" t="s">
        <v>46</v>
      </c>
      <c r="F5" s="107" t="s">
        <v>47</v>
      </c>
    </row>
    <row r="6" spans="2:6" ht="12.75">
      <c r="B6" s="5" t="s">
        <v>302</v>
      </c>
      <c r="C6" s="6" t="s">
        <v>667</v>
      </c>
      <c r="D6" s="64" t="s">
        <v>668</v>
      </c>
      <c r="E6" s="65" t="s">
        <v>88</v>
      </c>
      <c r="F6" s="66" t="s">
        <v>669</v>
      </c>
    </row>
    <row r="7" spans="2:6" ht="12.75">
      <c r="B7" s="5" t="s">
        <v>388</v>
      </c>
      <c r="C7" s="6" t="s">
        <v>670</v>
      </c>
      <c r="D7" s="64" t="s">
        <v>671</v>
      </c>
      <c r="E7" s="65" t="s">
        <v>88</v>
      </c>
      <c r="F7" s="66" t="s">
        <v>672</v>
      </c>
    </row>
    <row r="8" spans="2:6" ht="12.75">
      <c r="B8" s="5" t="s">
        <v>435</v>
      </c>
      <c r="C8" s="6" t="s">
        <v>673</v>
      </c>
      <c r="D8" s="64" t="s">
        <v>674</v>
      </c>
      <c r="E8" s="65" t="s">
        <v>88</v>
      </c>
      <c r="F8" s="66" t="s">
        <v>675</v>
      </c>
    </row>
    <row r="9" spans="2:6" ht="12.75">
      <c r="B9" s="5" t="s">
        <v>314</v>
      </c>
      <c r="C9" s="6" t="s">
        <v>676</v>
      </c>
      <c r="D9" s="64" t="s">
        <v>677</v>
      </c>
      <c r="E9" s="65" t="s">
        <v>88</v>
      </c>
      <c r="F9" s="66" t="s">
        <v>678</v>
      </c>
    </row>
    <row r="10" spans="2:6" ht="12.75">
      <c r="B10" s="5" t="s">
        <v>392</v>
      </c>
      <c r="C10" s="6" t="s">
        <v>679</v>
      </c>
      <c r="D10" s="64" t="s">
        <v>680</v>
      </c>
      <c r="E10" s="65" t="s">
        <v>88</v>
      </c>
      <c r="F10" s="66" t="s">
        <v>681</v>
      </c>
    </row>
    <row r="11" spans="2:6" ht="12.75">
      <c r="B11" s="5" t="s">
        <v>357</v>
      </c>
      <c r="C11" s="6" t="s">
        <v>682</v>
      </c>
      <c r="D11" s="64" t="s">
        <v>683</v>
      </c>
      <c r="E11" s="65" t="s">
        <v>88</v>
      </c>
      <c r="F11" s="66" t="s">
        <v>684</v>
      </c>
    </row>
    <row r="12" spans="2:6" ht="12.75">
      <c r="B12" s="5" t="s">
        <v>316</v>
      </c>
      <c r="C12" s="6" t="s">
        <v>685</v>
      </c>
      <c r="D12" s="64" t="s">
        <v>686</v>
      </c>
      <c r="E12" s="65" t="s">
        <v>88</v>
      </c>
      <c r="F12" s="66" t="s">
        <v>687</v>
      </c>
    </row>
    <row r="13" spans="2:6" ht="12.75">
      <c r="B13" s="5" t="s">
        <v>318</v>
      </c>
      <c r="C13" s="6" t="s">
        <v>688</v>
      </c>
      <c r="D13" s="64" t="s">
        <v>689</v>
      </c>
      <c r="E13" s="65" t="s">
        <v>88</v>
      </c>
      <c r="F13" s="66" t="s">
        <v>690</v>
      </c>
    </row>
    <row r="14" spans="2:6" ht="12.75">
      <c r="B14" s="5" t="s">
        <v>397</v>
      </c>
      <c r="C14" s="6" t="s">
        <v>691</v>
      </c>
      <c r="D14" s="64" t="s">
        <v>692</v>
      </c>
      <c r="E14" s="65" t="s">
        <v>88</v>
      </c>
      <c r="F14" s="66" t="s">
        <v>693</v>
      </c>
    </row>
    <row r="15" spans="2:6" ht="12.75">
      <c r="B15" s="5" t="s">
        <v>330</v>
      </c>
      <c r="C15" s="6" t="s">
        <v>694</v>
      </c>
      <c r="D15" s="64" t="s">
        <v>695</v>
      </c>
      <c r="E15" s="65" t="s">
        <v>88</v>
      </c>
      <c r="F15" s="66" t="s">
        <v>696</v>
      </c>
    </row>
    <row r="16" spans="2:6" ht="12.75">
      <c r="B16" s="5" t="s">
        <v>366</v>
      </c>
      <c r="C16" s="6" t="s">
        <v>697</v>
      </c>
      <c r="D16" s="64" t="s">
        <v>698</v>
      </c>
      <c r="E16" s="65" t="s">
        <v>88</v>
      </c>
      <c r="F16" s="66" t="s">
        <v>699</v>
      </c>
    </row>
    <row r="17" spans="2:6" ht="12.75">
      <c r="B17" s="5" t="s">
        <v>332</v>
      </c>
      <c r="C17" s="6" t="s">
        <v>700</v>
      </c>
      <c r="D17" s="64" t="s">
        <v>701</v>
      </c>
      <c r="E17" s="65" t="s">
        <v>88</v>
      </c>
      <c r="F17" s="66" t="s">
        <v>702</v>
      </c>
    </row>
    <row r="18" spans="2:6" ht="12.75">
      <c r="B18" s="5" t="s">
        <v>342</v>
      </c>
      <c r="C18" s="6" t="s">
        <v>703</v>
      </c>
      <c r="D18" s="64" t="s">
        <v>704</v>
      </c>
      <c r="E18" s="65" t="s">
        <v>88</v>
      </c>
      <c r="F18" s="66" t="s">
        <v>705</v>
      </c>
    </row>
    <row r="19" spans="2:6" ht="12.75">
      <c r="B19" s="5" t="s">
        <v>349</v>
      </c>
      <c r="C19" s="6" t="s">
        <v>706</v>
      </c>
      <c r="D19" s="64" t="s">
        <v>707</v>
      </c>
      <c r="E19" s="65" t="s">
        <v>88</v>
      </c>
      <c r="F19" s="66" t="s">
        <v>708</v>
      </c>
    </row>
    <row r="20" spans="2:6" ht="12.75">
      <c r="B20" s="5" t="s">
        <v>344</v>
      </c>
      <c r="C20" s="6" t="s">
        <v>709</v>
      </c>
      <c r="D20" s="64" t="s">
        <v>710</v>
      </c>
      <c r="E20" s="65" t="s">
        <v>88</v>
      </c>
      <c r="F20" s="66" t="s">
        <v>711</v>
      </c>
    </row>
    <row r="21" spans="2:6" ht="12.75">
      <c r="B21" s="5" t="s">
        <v>380</v>
      </c>
      <c r="C21" s="6" t="s">
        <v>712</v>
      </c>
      <c r="D21" s="64" t="s">
        <v>713</v>
      </c>
      <c r="E21" s="65" t="s">
        <v>88</v>
      </c>
      <c r="F21" s="66" t="s">
        <v>714</v>
      </c>
    </row>
    <row r="22" spans="2:6" ht="12.75">
      <c r="B22" s="5" t="s">
        <v>346</v>
      </c>
      <c r="C22" s="6" t="s">
        <v>715</v>
      </c>
      <c r="D22" s="64" t="s">
        <v>716</v>
      </c>
      <c r="E22" s="65" t="s">
        <v>88</v>
      </c>
      <c r="F22" s="66" t="s">
        <v>717</v>
      </c>
    </row>
  </sheetData>
  <sheetProtection/>
  <mergeCells count="4">
    <mergeCell ref="B4:F4"/>
    <mergeCell ref="B3:F3"/>
    <mergeCell ref="B2:F2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4.140625" style="0" customWidth="1"/>
    <col min="3" max="3" width="14.7109375" style="0" customWidth="1"/>
    <col min="4" max="4" width="10.28125" style="0" customWidth="1"/>
    <col min="5" max="5" width="19.421875" style="0" customWidth="1"/>
    <col min="6" max="6" width="17.140625" style="0" customWidth="1"/>
    <col min="7" max="7" width="15.140625" style="0" customWidth="1"/>
  </cols>
  <sheetData>
    <row r="1" spans="2:6" s="68" customFormat="1" ht="33.75" customHeight="1">
      <c r="B1" s="150" t="s">
        <v>48</v>
      </c>
      <c r="C1" s="158"/>
      <c r="D1" s="158"/>
      <c r="E1" s="158"/>
      <c r="F1" s="158"/>
    </row>
    <row r="2" spans="2:6" s="3" customFormat="1" ht="18">
      <c r="B2" s="156" t="s">
        <v>300</v>
      </c>
      <c r="C2" s="159"/>
      <c r="D2" s="159"/>
      <c r="E2" s="159"/>
      <c r="F2" s="159"/>
    </row>
    <row r="3" spans="2:6" s="3" customFormat="1" ht="15.75" customHeight="1">
      <c r="B3" s="154" t="s">
        <v>432</v>
      </c>
      <c r="C3" s="160"/>
      <c r="D3" s="160"/>
      <c r="E3" s="160"/>
      <c r="F3" s="160"/>
    </row>
    <row r="4" spans="2:6" s="3" customFormat="1" ht="12.75" customHeight="1">
      <c r="B4" s="161" t="s">
        <v>1</v>
      </c>
      <c r="C4" s="162"/>
      <c r="D4" s="162"/>
      <c r="E4" s="162"/>
      <c r="F4" s="162"/>
    </row>
    <row r="5" spans="2:6" s="3" customFormat="1" ht="39" customHeight="1">
      <c r="B5" s="97" t="s">
        <v>168</v>
      </c>
      <c r="C5" s="97" t="s">
        <v>124</v>
      </c>
      <c r="D5" s="97" t="s">
        <v>125</v>
      </c>
      <c r="E5" s="103" t="s">
        <v>137</v>
      </c>
      <c r="F5" s="101" t="s">
        <v>138</v>
      </c>
    </row>
    <row r="6" spans="2:6" ht="12.75">
      <c r="B6" s="5" t="s">
        <v>302</v>
      </c>
      <c r="C6" s="7">
        <v>83286.44</v>
      </c>
      <c r="D6" s="8">
        <v>7.330207</v>
      </c>
      <c r="E6" s="8">
        <v>13.04847</v>
      </c>
      <c r="F6" s="16">
        <v>13.04847</v>
      </c>
    </row>
    <row r="7" spans="2:6" ht="12.75">
      <c r="B7" s="5" t="s">
        <v>388</v>
      </c>
      <c r="C7" s="7">
        <v>682982.08</v>
      </c>
      <c r="D7" s="8">
        <v>-1.0376648</v>
      </c>
      <c r="E7" s="8">
        <v>-2.0442262</v>
      </c>
      <c r="F7" s="16">
        <v>-2.0442262</v>
      </c>
    </row>
    <row r="8" spans="2:6" ht="12.75">
      <c r="B8" s="5" t="s">
        <v>314</v>
      </c>
      <c r="C8" s="7">
        <v>44411.17</v>
      </c>
      <c r="D8" s="8">
        <v>1.9489386</v>
      </c>
      <c r="E8" s="8">
        <v>2.5021806</v>
      </c>
      <c r="F8" s="16">
        <v>2.3867962</v>
      </c>
    </row>
    <row r="9" spans="2:6" ht="12.75">
      <c r="B9" s="5" t="s">
        <v>392</v>
      </c>
      <c r="C9" s="7">
        <v>36170.74</v>
      </c>
      <c r="D9" s="8">
        <v>-0.059329495</v>
      </c>
      <c r="E9" s="8">
        <v>2.63427</v>
      </c>
      <c r="F9" s="16">
        <v>5.6131883</v>
      </c>
    </row>
    <row r="10" spans="2:6" ht="12.75">
      <c r="B10" s="5" t="s">
        <v>357</v>
      </c>
      <c r="C10" s="7">
        <v>8168.67</v>
      </c>
      <c r="D10" s="8">
        <v>0.24297607</v>
      </c>
      <c r="E10" s="8">
        <v>3.0678093</v>
      </c>
      <c r="F10" s="16">
        <v>3.0678074</v>
      </c>
    </row>
    <row r="11" spans="2:6" ht="12.75">
      <c r="B11" s="5" t="s">
        <v>316</v>
      </c>
      <c r="C11" s="7">
        <v>8777.9</v>
      </c>
      <c r="D11" s="8">
        <v>2.0211575</v>
      </c>
      <c r="E11" s="8">
        <v>-6.661775</v>
      </c>
      <c r="F11" s="16">
        <v>-6.661775</v>
      </c>
    </row>
    <row r="12" spans="2:6" ht="12.75">
      <c r="B12" s="5" t="s">
        <v>318</v>
      </c>
      <c r="C12" s="7">
        <v>2050147.62</v>
      </c>
      <c r="D12" s="8">
        <v>3.3907583</v>
      </c>
      <c r="E12" s="8">
        <v>3.8935485</v>
      </c>
      <c r="F12" s="16">
        <v>3.8935485</v>
      </c>
    </row>
    <row r="13" spans="2:6" ht="12.75">
      <c r="B13" s="5" t="s">
        <v>397</v>
      </c>
      <c r="C13" s="7">
        <v>6463981.022</v>
      </c>
      <c r="D13" s="8">
        <v>2.915442</v>
      </c>
      <c r="E13" s="8">
        <v>3.5651743</v>
      </c>
      <c r="F13" s="16">
        <v>3.5651743</v>
      </c>
    </row>
    <row r="14" spans="2:6" ht="12.75">
      <c r="B14" s="5" t="s">
        <v>330</v>
      </c>
      <c r="C14" s="7">
        <v>47181.676</v>
      </c>
      <c r="D14" s="8">
        <v>-3.0564036</v>
      </c>
      <c r="E14" s="8">
        <v>-3.2440863</v>
      </c>
      <c r="F14" s="16">
        <v>-3.2440863</v>
      </c>
    </row>
    <row r="15" spans="2:6" ht="12.75">
      <c r="B15" s="5" t="s">
        <v>366</v>
      </c>
      <c r="C15" s="7">
        <v>4504.402</v>
      </c>
      <c r="D15" s="8">
        <v>1.2302</v>
      </c>
      <c r="E15" s="8">
        <v>-3.527197</v>
      </c>
      <c r="F15" s="16">
        <v>-3.527197</v>
      </c>
    </row>
    <row r="16" spans="2:6" ht="12.75">
      <c r="B16" s="5" t="s">
        <v>332</v>
      </c>
      <c r="C16" s="7">
        <v>1981109.65</v>
      </c>
      <c r="D16" s="8">
        <v>2.7264695</v>
      </c>
      <c r="E16" s="8">
        <v>3.1629798</v>
      </c>
      <c r="F16" s="16">
        <v>3.1629798</v>
      </c>
    </row>
    <row r="17" spans="2:6" ht="12.75">
      <c r="B17" s="5" t="s">
        <v>342</v>
      </c>
      <c r="C17" s="7">
        <v>28179.7</v>
      </c>
      <c r="D17" s="8">
        <v>-5.2473</v>
      </c>
      <c r="E17" s="8">
        <v>-10.068251</v>
      </c>
      <c r="F17" s="16">
        <v>-7.758578</v>
      </c>
    </row>
    <row r="18" spans="2:6" ht="12.75">
      <c r="B18" s="5" t="s">
        <v>344</v>
      </c>
      <c r="C18" s="7">
        <v>121403.66</v>
      </c>
      <c r="D18" s="8">
        <v>-3.618711</v>
      </c>
      <c r="E18" s="8">
        <v>-3.342529</v>
      </c>
      <c r="F18" s="16">
        <v>-3.342529</v>
      </c>
    </row>
    <row r="19" spans="2:6" ht="12.75">
      <c r="B19" s="5" t="s">
        <v>380</v>
      </c>
      <c r="C19" s="7">
        <v>201468.43</v>
      </c>
      <c r="D19" s="8">
        <v>6.5806766</v>
      </c>
      <c r="E19" s="8">
        <v>5.2311745</v>
      </c>
      <c r="F19" s="16">
        <v>4.5293064</v>
      </c>
    </row>
    <row r="20" spans="2:6" ht="12.75">
      <c r="B20" s="5" t="s">
        <v>346</v>
      </c>
      <c r="C20" s="7">
        <v>24064.491</v>
      </c>
      <c r="D20" s="8">
        <v>-0.6110062</v>
      </c>
      <c r="E20" s="8">
        <v>4.7611094</v>
      </c>
      <c r="F20" s="16">
        <v>4.7611094</v>
      </c>
    </row>
    <row r="21" spans="2:6" ht="12.75">
      <c r="B21" s="5" t="s">
        <v>433</v>
      </c>
      <c r="C21" s="7">
        <v>11785837.651000002</v>
      </c>
      <c r="D21" s="8" t="s">
        <v>88</v>
      </c>
      <c r="E21" s="8" t="s">
        <v>88</v>
      </c>
      <c r="F21" s="16" t="s">
        <v>88</v>
      </c>
    </row>
    <row r="24" spans="1:6" ht="39" customHeight="1">
      <c r="B24" s="97" t="s">
        <v>348</v>
      </c>
      <c r="C24" s="97" t="s">
        <v>124</v>
      </c>
      <c r="D24" s="97" t="s">
        <v>125</v>
      </c>
      <c r="E24" s="103" t="s">
        <v>137</v>
      </c>
      <c r="F24" s="101" t="s">
        <v>138</v>
      </c>
    </row>
    <row r="25" spans="2:6" ht="12.75">
      <c r="B25" s="5" t="s">
        <v>349</v>
      </c>
      <c r="C25" s="7">
        <v>1856274</v>
      </c>
      <c r="D25" s="8">
        <v>-0.3408634</v>
      </c>
      <c r="E25" s="8">
        <v>1.8473569</v>
      </c>
      <c r="F25" s="16">
        <v>1.9551728</v>
      </c>
    </row>
    <row r="26" spans="2:6" ht="12.75">
      <c r="B26" s="5" t="s">
        <v>384</v>
      </c>
      <c r="C26" s="7">
        <v>259576.9</v>
      </c>
      <c r="D26" s="8">
        <v>7.9169083</v>
      </c>
      <c r="E26" s="8">
        <v>9.331914</v>
      </c>
      <c r="F26" s="16">
        <v>9.331914</v>
      </c>
    </row>
    <row r="27" spans="2:6" ht="12.75">
      <c r="B27" s="5" t="s">
        <v>433</v>
      </c>
      <c r="C27" s="7">
        <v>2115850.9</v>
      </c>
      <c r="D27" s="8" t="s">
        <v>88</v>
      </c>
      <c r="E27" s="8" t="s">
        <v>88</v>
      </c>
      <c r="F27" s="16" t="s">
        <v>88</v>
      </c>
    </row>
    <row r="29" ht="12.75">
      <c r="B29" t="s">
        <v>351</v>
      </c>
    </row>
  </sheetData>
  <sheetProtection/>
  <mergeCells count="4">
    <mergeCell ref="B1:F1"/>
    <mergeCell ref="B2:F2"/>
    <mergeCell ref="B3:F3"/>
    <mergeCell ref="B4:F4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11" width="12.7109375" style="0" customWidth="1"/>
    <col min="12" max="12" width="15.140625" style="0" customWidth="1"/>
  </cols>
  <sheetData>
    <row r="1" spans="2:11" s="68" customFormat="1" ht="33.75" customHeight="1">
      <c r="B1" s="150" t="s">
        <v>48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1" s="3" customFormat="1" ht="18">
      <c r="B2" s="156" t="s">
        <v>300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2:11" s="3" customFormat="1" ht="15.75" customHeight="1">
      <c r="B3" s="154" t="s">
        <v>434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2:11" s="3" customFormat="1" ht="12.75" customHeight="1">
      <c r="B4" s="161" t="s">
        <v>1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2:11" s="3" customFormat="1" ht="45.75" customHeight="1">
      <c r="B5" s="166" t="s">
        <v>168</v>
      </c>
      <c r="C5" s="163" t="s">
        <v>143</v>
      </c>
      <c r="D5" s="164"/>
      <c r="E5" s="165"/>
      <c r="F5" s="163" t="s">
        <v>108</v>
      </c>
      <c r="G5" s="164"/>
      <c r="H5" s="165"/>
      <c r="I5" s="163" t="s">
        <v>109</v>
      </c>
      <c r="J5" s="164"/>
      <c r="K5" s="165"/>
    </row>
    <row r="6" spans="2:12" s="3" customFormat="1" ht="14.25">
      <c r="B6" s="167"/>
      <c r="C6" s="110" t="s">
        <v>12</v>
      </c>
      <c r="D6" s="110" t="s">
        <v>11</v>
      </c>
      <c r="E6" s="110" t="s">
        <v>4</v>
      </c>
      <c r="F6" s="110" t="s">
        <v>12</v>
      </c>
      <c r="G6" s="110" t="s">
        <v>11</v>
      </c>
      <c r="H6" s="110" t="s">
        <v>4</v>
      </c>
      <c r="I6" s="110" t="s">
        <v>12</v>
      </c>
      <c r="J6" s="110" t="s">
        <v>11</v>
      </c>
      <c r="K6" s="110" t="s">
        <v>4</v>
      </c>
      <c r="L6" s="73"/>
    </row>
    <row r="7" spans="2:11" ht="12.75">
      <c r="B7" s="17" t="s">
        <v>302</v>
      </c>
      <c r="C7" s="18">
        <v>1</v>
      </c>
      <c r="D7" s="19">
        <v>0</v>
      </c>
      <c r="E7" s="20">
        <v>1</v>
      </c>
      <c r="F7" s="21">
        <v>1</v>
      </c>
      <c r="G7" s="19">
        <v>0</v>
      </c>
      <c r="H7" s="20">
        <v>1</v>
      </c>
      <c r="I7" s="21">
        <v>150</v>
      </c>
      <c r="J7" s="21">
        <v>6</v>
      </c>
      <c r="K7" s="22">
        <v>156</v>
      </c>
    </row>
    <row r="8" spans="2:11" ht="12.75">
      <c r="B8" s="17" t="s">
        <v>388</v>
      </c>
      <c r="C8" s="18">
        <v>1</v>
      </c>
      <c r="D8" s="19">
        <v>0</v>
      </c>
      <c r="E8" s="20">
        <v>1</v>
      </c>
      <c r="F8" s="21">
        <v>0</v>
      </c>
      <c r="G8" s="19">
        <v>0</v>
      </c>
      <c r="H8" s="20">
        <v>0</v>
      </c>
      <c r="I8" s="21">
        <v>772</v>
      </c>
      <c r="J8" s="21">
        <v>28</v>
      </c>
      <c r="K8" s="22">
        <v>800</v>
      </c>
    </row>
    <row r="9" spans="2:11" ht="12.75">
      <c r="B9" s="17" t="s">
        <v>435</v>
      </c>
      <c r="C9" s="18">
        <v>1</v>
      </c>
      <c r="D9" s="19">
        <v>0</v>
      </c>
      <c r="E9" s="20">
        <v>1</v>
      </c>
      <c r="F9" s="21" t="s">
        <v>396</v>
      </c>
      <c r="G9" s="19" t="s">
        <v>396</v>
      </c>
      <c r="H9" s="20" t="s">
        <v>436</v>
      </c>
      <c r="I9" s="21" t="s">
        <v>396</v>
      </c>
      <c r="J9" s="21" t="s">
        <v>396</v>
      </c>
      <c r="K9" s="22" t="s">
        <v>436</v>
      </c>
    </row>
    <row r="10" spans="2:11" ht="12.75">
      <c r="B10" s="17" t="s">
        <v>314</v>
      </c>
      <c r="C10" s="18">
        <v>0</v>
      </c>
      <c r="D10" s="19">
        <v>0</v>
      </c>
      <c r="E10" s="20">
        <v>0</v>
      </c>
      <c r="F10" s="21" t="s">
        <v>396</v>
      </c>
      <c r="G10" s="19" t="s">
        <v>396</v>
      </c>
      <c r="H10" s="20" t="s">
        <v>436</v>
      </c>
      <c r="I10" s="21">
        <v>83</v>
      </c>
      <c r="J10" s="21">
        <v>2</v>
      </c>
      <c r="K10" s="22">
        <v>85</v>
      </c>
    </row>
    <row r="11" spans="2:11" ht="12.75">
      <c r="B11" s="17" t="s">
        <v>392</v>
      </c>
      <c r="C11" s="18">
        <v>0</v>
      </c>
      <c r="D11" s="19">
        <v>0</v>
      </c>
      <c r="E11" s="20">
        <v>0</v>
      </c>
      <c r="F11" s="21">
        <v>0</v>
      </c>
      <c r="G11" s="19">
        <v>0</v>
      </c>
      <c r="H11" s="20">
        <v>0</v>
      </c>
      <c r="I11" s="21">
        <v>66</v>
      </c>
      <c r="J11" s="21">
        <v>1</v>
      </c>
      <c r="K11" s="22">
        <v>67</v>
      </c>
    </row>
    <row r="12" spans="2:11" ht="12.75">
      <c r="B12" s="17" t="s">
        <v>357</v>
      </c>
      <c r="C12" s="18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1">
        <v>253</v>
      </c>
      <c r="J12" s="21">
        <v>0</v>
      </c>
      <c r="K12" s="22">
        <v>253</v>
      </c>
    </row>
    <row r="13" spans="2:11" ht="12.75">
      <c r="B13" s="17" t="s">
        <v>316</v>
      </c>
      <c r="C13" s="18" t="s">
        <v>396</v>
      </c>
      <c r="D13" s="19" t="s">
        <v>396</v>
      </c>
      <c r="E13" s="20" t="s">
        <v>436</v>
      </c>
      <c r="F13" s="21" t="s">
        <v>396</v>
      </c>
      <c r="G13" s="19" t="s">
        <v>396</v>
      </c>
      <c r="H13" s="20" t="s">
        <v>436</v>
      </c>
      <c r="I13" s="21">
        <v>94</v>
      </c>
      <c r="J13" s="21">
        <v>11</v>
      </c>
      <c r="K13" s="22">
        <v>105</v>
      </c>
    </row>
    <row r="14" spans="2:11" ht="12.75">
      <c r="B14" s="17" t="s">
        <v>318</v>
      </c>
      <c r="C14" s="18">
        <v>1</v>
      </c>
      <c r="D14" s="19">
        <v>0</v>
      </c>
      <c r="E14" s="20">
        <v>1</v>
      </c>
      <c r="F14" s="21">
        <v>1</v>
      </c>
      <c r="G14" s="19">
        <v>0</v>
      </c>
      <c r="H14" s="20">
        <v>1</v>
      </c>
      <c r="I14" s="21">
        <v>442</v>
      </c>
      <c r="J14" s="21">
        <v>49</v>
      </c>
      <c r="K14" s="22">
        <v>491</v>
      </c>
    </row>
    <row r="15" spans="2:11" ht="12.75">
      <c r="B15" s="17" t="s">
        <v>397</v>
      </c>
      <c r="C15" s="18">
        <v>3</v>
      </c>
      <c r="D15" s="19">
        <v>2</v>
      </c>
      <c r="E15" s="20">
        <v>5</v>
      </c>
      <c r="F15" s="21">
        <v>2</v>
      </c>
      <c r="G15" s="19">
        <v>1</v>
      </c>
      <c r="H15" s="20">
        <v>3</v>
      </c>
      <c r="I15" s="21">
        <v>1644</v>
      </c>
      <c r="J15" s="21">
        <v>255</v>
      </c>
      <c r="K15" s="22">
        <v>1899</v>
      </c>
    </row>
    <row r="16" spans="2:11" ht="12.75">
      <c r="B16" s="17" t="s">
        <v>330</v>
      </c>
      <c r="C16" s="18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1">
        <v>28</v>
      </c>
      <c r="J16" s="21">
        <v>90</v>
      </c>
      <c r="K16" s="22">
        <v>118</v>
      </c>
    </row>
    <row r="17" spans="2:11" ht="12.75">
      <c r="B17" s="17" t="s">
        <v>366</v>
      </c>
      <c r="C17" s="18">
        <v>0</v>
      </c>
      <c r="D17" s="19" t="s">
        <v>396</v>
      </c>
      <c r="E17" s="20">
        <v>0</v>
      </c>
      <c r="F17" s="21">
        <v>0</v>
      </c>
      <c r="G17" s="19" t="s">
        <v>396</v>
      </c>
      <c r="H17" s="20">
        <v>0</v>
      </c>
      <c r="I17" s="21">
        <v>34</v>
      </c>
      <c r="J17" s="21" t="s">
        <v>396</v>
      </c>
      <c r="K17" s="22">
        <v>34</v>
      </c>
    </row>
    <row r="18" spans="2:11" ht="12.75">
      <c r="B18" s="17" t="s">
        <v>332</v>
      </c>
      <c r="C18" s="18">
        <v>2</v>
      </c>
      <c r="D18" s="19" t="s">
        <v>396</v>
      </c>
      <c r="E18" s="20">
        <v>2</v>
      </c>
      <c r="F18" s="21" t="s">
        <v>396</v>
      </c>
      <c r="G18" s="19" t="s">
        <v>396</v>
      </c>
      <c r="H18" s="20" t="s">
        <v>436</v>
      </c>
      <c r="I18" s="21">
        <v>1163</v>
      </c>
      <c r="J18" s="21">
        <v>44</v>
      </c>
      <c r="K18" s="22">
        <v>1207</v>
      </c>
    </row>
    <row r="19" spans="2:11" ht="12.75">
      <c r="B19" s="17" t="s">
        <v>342</v>
      </c>
      <c r="C19" s="18">
        <v>0</v>
      </c>
      <c r="D19" s="19">
        <v>0</v>
      </c>
      <c r="E19" s="20">
        <v>0</v>
      </c>
      <c r="F19" s="21">
        <v>0</v>
      </c>
      <c r="G19" s="19">
        <v>0</v>
      </c>
      <c r="H19" s="20">
        <v>0</v>
      </c>
      <c r="I19" s="21">
        <v>25</v>
      </c>
      <c r="J19" s="21">
        <v>5</v>
      </c>
      <c r="K19" s="22">
        <v>30</v>
      </c>
    </row>
    <row r="20" spans="2:11" ht="12.75">
      <c r="B20" s="17" t="s">
        <v>344</v>
      </c>
      <c r="C20" s="18">
        <v>0</v>
      </c>
      <c r="D20" s="19">
        <v>1</v>
      </c>
      <c r="E20" s="20">
        <v>1</v>
      </c>
      <c r="F20" s="21">
        <v>0</v>
      </c>
      <c r="G20" s="19">
        <v>0</v>
      </c>
      <c r="H20" s="20">
        <v>0</v>
      </c>
      <c r="I20" s="21">
        <v>68</v>
      </c>
      <c r="J20" s="21">
        <v>787</v>
      </c>
      <c r="K20" s="22">
        <v>855</v>
      </c>
    </row>
    <row r="21" spans="2:11" ht="12.75">
      <c r="B21" s="17" t="s">
        <v>380</v>
      </c>
      <c r="C21" s="18">
        <v>0</v>
      </c>
      <c r="D21" s="19">
        <v>0</v>
      </c>
      <c r="E21" s="20">
        <v>0</v>
      </c>
      <c r="F21" s="21">
        <v>0</v>
      </c>
      <c r="G21" s="19">
        <v>0</v>
      </c>
      <c r="H21" s="20">
        <v>0</v>
      </c>
      <c r="I21" s="21">
        <v>747</v>
      </c>
      <c r="J21" s="21">
        <v>36</v>
      </c>
      <c r="K21" s="22">
        <v>783</v>
      </c>
    </row>
    <row r="22" spans="2:11" ht="12.75">
      <c r="B22" s="17" t="s">
        <v>346</v>
      </c>
      <c r="C22" s="18">
        <v>0</v>
      </c>
      <c r="D22" s="19">
        <v>0</v>
      </c>
      <c r="E22" s="20">
        <v>0</v>
      </c>
      <c r="F22" s="21">
        <v>0</v>
      </c>
      <c r="G22" s="19">
        <v>0</v>
      </c>
      <c r="H22" s="20">
        <v>0</v>
      </c>
      <c r="I22" s="21">
        <v>84</v>
      </c>
      <c r="J22" s="21">
        <v>0</v>
      </c>
      <c r="K22" s="22">
        <v>84</v>
      </c>
    </row>
    <row r="23" spans="2:11" ht="12.75">
      <c r="B23" s="17" t="s">
        <v>433</v>
      </c>
      <c r="C23" s="18">
        <v>9</v>
      </c>
      <c r="D23" s="19">
        <v>3</v>
      </c>
      <c r="E23" s="20">
        <v>12</v>
      </c>
      <c r="F23" s="21">
        <v>4</v>
      </c>
      <c r="G23" s="19">
        <v>1</v>
      </c>
      <c r="H23" s="20">
        <v>5</v>
      </c>
      <c r="I23" s="21">
        <v>5653</v>
      </c>
      <c r="J23" s="21">
        <v>1314</v>
      </c>
      <c r="K23" s="22">
        <v>6967</v>
      </c>
    </row>
    <row r="26" spans="1:12" ht="45.75" customHeight="1">
      <c r="B26" s="166" t="s">
        <v>348</v>
      </c>
      <c r="C26" s="163" t="s">
        <v>143</v>
      </c>
      <c r="D26" s="164" t="s">
        <v>88</v>
      </c>
      <c r="E26" s="165" t="s">
        <v>88</v>
      </c>
      <c r="F26" s="163" t="s">
        <v>108</v>
      </c>
      <c r="G26" s="164" t="s">
        <v>88</v>
      </c>
      <c r="H26" s="165" t="s">
        <v>88</v>
      </c>
      <c r="I26" s="163" t="s">
        <v>109</v>
      </c>
      <c r="J26" s="164" t="s">
        <v>88</v>
      </c>
      <c r="K26" s="165" t="s">
        <v>88</v>
      </c>
    </row>
    <row r="27" spans="1:12" ht="14.25" customHeight="1">
      <c r="B27" s="167" t="s">
        <v>348</v>
      </c>
      <c r="C27" s="110" t="s">
        <v>12</v>
      </c>
      <c r="D27" s="110" t="s">
        <v>11</v>
      </c>
      <c r="E27" s="110" t="s">
        <v>4</v>
      </c>
      <c r="F27" s="110" t="s">
        <v>12</v>
      </c>
      <c r="G27" s="110" t="s">
        <v>11</v>
      </c>
      <c r="H27" s="110" t="s">
        <v>4</v>
      </c>
      <c r="I27" s="110" t="s">
        <v>12</v>
      </c>
      <c r="J27" s="110" t="s">
        <v>11</v>
      </c>
      <c r="K27" s="110" t="s">
        <v>4</v>
      </c>
      <c r="L27" s="73" t="s">
        <v>88</v>
      </c>
    </row>
    <row r="28" spans="2:11" ht="12.75">
      <c r="B28" s="17" t="s">
        <v>349</v>
      </c>
      <c r="C28" s="18">
        <v>0</v>
      </c>
      <c r="D28" s="19">
        <v>0</v>
      </c>
      <c r="E28" s="20">
        <v>0</v>
      </c>
      <c r="F28" s="21">
        <v>0</v>
      </c>
      <c r="G28" s="19">
        <v>0</v>
      </c>
      <c r="H28" s="20">
        <v>0</v>
      </c>
      <c r="I28" s="21">
        <v>213</v>
      </c>
      <c r="J28" s="21">
        <v>9</v>
      </c>
      <c r="K28" s="22">
        <v>222</v>
      </c>
    </row>
    <row r="29" spans="2:11" ht="12.75">
      <c r="B29" s="17" t="s">
        <v>384</v>
      </c>
      <c r="C29" s="18">
        <v>1</v>
      </c>
      <c r="D29" s="19">
        <v>0</v>
      </c>
      <c r="E29" s="20">
        <v>1</v>
      </c>
      <c r="F29" s="21">
        <v>1</v>
      </c>
      <c r="G29" s="19">
        <v>0</v>
      </c>
      <c r="H29" s="20">
        <v>1</v>
      </c>
      <c r="I29" s="21">
        <v>512</v>
      </c>
      <c r="J29" s="21">
        <v>25</v>
      </c>
      <c r="K29" s="22">
        <v>537</v>
      </c>
    </row>
    <row r="30" spans="2:11" ht="12.75">
      <c r="B30" s="17" t="s">
        <v>433</v>
      </c>
      <c r="C30" s="18">
        <v>1</v>
      </c>
      <c r="D30" s="19">
        <v>0</v>
      </c>
      <c r="E30" s="20">
        <v>1</v>
      </c>
      <c r="F30" s="21">
        <v>1</v>
      </c>
      <c r="G30" s="19">
        <v>0</v>
      </c>
      <c r="H30" s="20">
        <v>1</v>
      </c>
      <c r="I30" s="21">
        <v>725</v>
      </c>
      <c r="J30" s="21">
        <v>34</v>
      </c>
      <c r="K30" s="22">
        <v>759</v>
      </c>
    </row>
    <row r="32" ht="12.75">
      <c r="B32" t="s">
        <v>351</v>
      </c>
    </row>
  </sheetData>
  <sheetProtection/>
  <mergeCells count="12">
    <mergeCell ref="F5:H5"/>
    <mergeCell ref="I5:K5"/>
    <mergeCell ref="C5:E5"/>
    <mergeCell ref="B1:K1"/>
    <mergeCell ref="B2:K2"/>
    <mergeCell ref="B3:K3"/>
    <mergeCell ref="B4:K4"/>
    <mergeCell ref="B5:B6"/>
    <mergeCell ref="F26:H26"/>
    <mergeCell ref="I26:K26"/>
    <mergeCell ref="C26:E26"/>
    <mergeCell ref="B26:B2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26.28125" style="0" customWidth="1"/>
    <col min="3" max="3" width="13.421875" style="0" customWidth="1"/>
    <col min="4" max="4" width="13.140625" style="0" customWidth="1"/>
    <col min="5" max="5" width="12.7109375" style="0" customWidth="1"/>
    <col min="6" max="6" width="11.8515625" style="0" customWidth="1"/>
    <col min="7" max="7" width="13.28125" style="0" customWidth="1"/>
    <col min="8" max="8" width="12.7109375" style="0" customWidth="1"/>
    <col min="9" max="9" width="15.140625" style="0" customWidth="1"/>
  </cols>
  <sheetData>
    <row r="1" spans="2:8" s="68" customFormat="1" ht="33.75" customHeight="1">
      <c r="B1" s="150" t="s">
        <v>48</v>
      </c>
      <c r="C1" s="158"/>
      <c r="D1" s="158"/>
      <c r="E1" s="158"/>
      <c r="F1" s="158"/>
      <c r="G1" s="158"/>
      <c r="H1" s="158"/>
    </row>
    <row r="2" spans="2:8" s="3" customFormat="1" ht="16.5" customHeight="1">
      <c r="B2" s="156" t="s">
        <v>300</v>
      </c>
      <c r="C2" s="159"/>
      <c r="D2" s="159"/>
      <c r="E2" s="159"/>
      <c r="F2" s="159"/>
      <c r="G2" s="159"/>
      <c r="H2" s="159"/>
    </row>
    <row r="3" spans="2:8" s="3" customFormat="1" ht="15.75" customHeight="1">
      <c r="B3" s="154" t="s">
        <v>437</v>
      </c>
      <c r="C3" s="160"/>
      <c r="D3" s="160"/>
      <c r="E3" s="160"/>
      <c r="F3" s="160"/>
      <c r="G3" s="160"/>
      <c r="H3" s="160"/>
    </row>
    <row r="4" spans="2:8" s="3" customFormat="1" ht="12.75" customHeight="1">
      <c r="B4" s="161" t="s">
        <v>1</v>
      </c>
      <c r="C4" s="162"/>
      <c r="D4" s="162"/>
      <c r="E4" s="162"/>
      <c r="F4" s="162"/>
      <c r="G4" s="162"/>
      <c r="H4" s="162"/>
    </row>
    <row r="5" spans="2:8" s="3" customFormat="1" ht="36" customHeight="1">
      <c r="B5" s="166" t="s">
        <v>168</v>
      </c>
      <c r="C5" s="163" t="s">
        <v>143</v>
      </c>
      <c r="D5" s="164"/>
      <c r="E5" s="165"/>
      <c r="F5" s="163" t="s">
        <v>108</v>
      </c>
      <c r="G5" s="164"/>
      <c r="H5" s="165"/>
    </row>
    <row r="6" spans="2:8" s="3" customFormat="1" ht="14.25" customHeight="1">
      <c r="B6" s="167"/>
      <c r="C6" s="110" t="s">
        <v>12</v>
      </c>
      <c r="D6" s="110" t="s">
        <v>11</v>
      </c>
      <c r="E6" s="110" t="s">
        <v>4</v>
      </c>
      <c r="F6" s="110" t="s">
        <v>12</v>
      </c>
      <c r="G6" s="110" t="s">
        <v>11</v>
      </c>
      <c r="H6" s="110" t="s">
        <v>4</v>
      </c>
    </row>
    <row r="7" spans="2:8" ht="12.75">
      <c r="B7" s="17" t="s">
        <v>302</v>
      </c>
      <c r="C7" s="20">
        <v>1</v>
      </c>
      <c r="D7" s="20">
        <v>0</v>
      </c>
      <c r="E7" s="20">
        <v>1</v>
      </c>
      <c r="F7" s="20">
        <v>1</v>
      </c>
      <c r="G7" s="20">
        <v>0</v>
      </c>
      <c r="H7" s="22">
        <v>1</v>
      </c>
    </row>
    <row r="8" spans="2:8" ht="12.75">
      <c r="B8" s="17" t="s">
        <v>388</v>
      </c>
      <c r="C8" s="20">
        <v>1</v>
      </c>
      <c r="D8" s="20">
        <v>0</v>
      </c>
      <c r="E8" s="20">
        <v>1</v>
      </c>
      <c r="F8" s="20">
        <v>0</v>
      </c>
      <c r="G8" s="20">
        <v>0</v>
      </c>
      <c r="H8" s="22">
        <v>0</v>
      </c>
    </row>
    <row r="9" spans="2:8" ht="12.75">
      <c r="B9" s="17" t="s">
        <v>435</v>
      </c>
      <c r="C9" s="20">
        <v>1</v>
      </c>
      <c r="D9" s="20">
        <v>0</v>
      </c>
      <c r="E9" s="20">
        <v>1</v>
      </c>
      <c r="F9" s="20">
        <v>0</v>
      </c>
      <c r="G9" s="20">
        <v>0</v>
      </c>
      <c r="H9" s="22">
        <v>0</v>
      </c>
    </row>
    <row r="10" spans="2:8" ht="12.75">
      <c r="B10" s="17" t="s">
        <v>314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2">
        <v>0</v>
      </c>
    </row>
    <row r="11" spans="2:8" ht="12.75">
      <c r="B11" s="17" t="s">
        <v>392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2">
        <v>0</v>
      </c>
    </row>
    <row r="12" spans="2:8" ht="12.75">
      <c r="B12" s="17" t="s">
        <v>357</v>
      </c>
      <c r="C12" s="20">
        <v>1</v>
      </c>
      <c r="D12" s="20">
        <v>0</v>
      </c>
      <c r="E12" s="20">
        <v>1</v>
      </c>
      <c r="F12" s="20">
        <v>1</v>
      </c>
      <c r="G12" s="20">
        <v>0</v>
      </c>
      <c r="H12" s="22">
        <v>1</v>
      </c>
    </row>
    <row r="13" spans="2:8" ht="12.75">
      <c r="B13" s="17" t="s">
        <v>316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2">
        <v>0</v>
      </c>
    </row>
    <row r="14" spans="2:8" ht="12.75">
      <c r="B14" s="17" t="s">
        <v>318</v>
      </c>
      <c r="C14" s="20">
        <v>1</v>
      </c>
      <c r="D14" s="20">
        <v>0</v>
      </c>
      <c r="E14" s="20">
        <v>1</v>
      </c>
      <c r="F14" s="20">
        <v>1</v>
      </c>
      <c r="G14" s="20">
        <v>0</v>
      </c>
      <c r="H14" s="22">
        <v>1</v>
      </c>
    </row>
    <row r="15" spans="2:8" ht="12.75">
      <c r="B15" s="17" t="s">
        <v>397</v>
      </c>
      <c r="C15" s="20">
        <v>4</v>
      </c>
      <c r="D15" s="20">
        <v>3</v>
      </c>
      <c r="E15" s="20">
        <v>7</v>
      </c>
      <c r="F15" s="20">
        <v>3</v>
      </c>
      <c r="G15" s="20">
        <v>1</v>
      </c>
      <c r="H15" s="22">
        <v>4</v>
      </c>
    </row>
    <row r="16" spans="2:8" ht="12.75">
      <c r="B16" s="17" t="s">
        <v>330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2">
        <v>0</v>
      </c>
    </row>
    <row r="17" spans="2:8" ht="12.75">
      <c r="B17" s="17" t="s">
        <v>366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2">
        <v>0</v>
      </c>
    </row>
    <row r="18" spans="2:8" ht="12.75">
      <c r="B18" s="17" t="s">
        <v>332</v>
      </c>
      <c r="C18" s="20">
        <v>3</v>
      </c>
      <c r="D18" s="20">
        <v>0</v>
      </c>
      <c r="E18" s="20">
        <v>3</v>
      </c>
      <c r="F18" s="20">
        <v>0</v>
      </c>
      <c r="G18" s="20">
        <v>0</v>
      </c>
      <c r="H18" s="22">
        <v>0</v>
      </c>
    </row>
    <row r="19" spans="2:8" ht="12.75">
      <c r="B19" s="17" t="s">
        <v>342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2">
        <v>0</v>
      </c>
    </row>
    <row r="20" spans="2:8" ht="12.75">
      <c r="B20" s="17" t="s">
        <v>344</v>
      </c>
      <c r="C20" s="20">
        <v>0</v>
      </c>
      <c r="D20" s="20">
        <v>1</v>
      </c>
      <c r="E20" s="20">
        <v>1</v>
      </c>
      <c r="F20" s="20">
        <v>0</v>
      </c>
      <c r="G20" s="20">
        <v>0</v>
      </c>
      <c r="H20" s="22">
        <v>0</v>
      </c>
    </row>
    <row r="21" spans="2:8" ht="12.75">
      <c r="B21" s="17" t="s">
        <v>380</v>
      </c>
      <c r="C21" s="20">
        <v>2</v>
      </c>
      <c r="D21" s="20">
        <v>0</v>
      </c>
      <c r="E21" s="20">
        <v>2</v>
      </c>
      <c r="F21" s="20">
        <v>0</v>
      </c>
      <c r="G21" s="20">
        <v>0</v>
      </c>
      <c r="H21" s="22">
        <v>0</v>
      </c>
    </row>
    <row r="22" spans="2:8" ht="12.75">
      <c r="B22" s="17" t="s">
        <v>346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2">
        <v>0</v>
      </c>
    </row>
    <row r="23" spans="2:8" ht="12.75">
      <c r="B23" s="17" t="s">
        <v>433</v>
      </c>
      <c r="C23" s="20">
        <v>14</v>
      </c>
      <c r="D23" s="20">
        <v>4</v>
      </c>
      <c r="E23" s="20">
        <v>18</v>
      </c>
      <c r="F23" s="20">
        <v>6</v>
      </c>
      <c r="G23" s="20">
        <v>1</v>
      </c>
      <c r="H23" s="22">
        <v>7</v>
      </c>
    </row>
    <row r="26" spans="1:8" ht="36" customHeight="1">
      <c r="B26" s="166" t="s">
        <v>348</v>
      </c>
      <c r="C26" s="163" t="s">
        <v>143</v>
      </c>
      <c r="D26" s="164" t="s">
        <v>88</v>
      </c>
      <c r="E26" s="165" t="s">
        <v>88</v>
      </c>
      <c r="F26" s="163" t="s">
        <v>108</v>
      </c>
      <c r="G26" s="164" t="s">
        <v>88</v>
      </c>
      <c r="H26" s="165" t="s">
        <v>88</v>
      </c>
    </row>
    <row r="27" spans="1:8" ht="14.25" customHeight="1">
      <c r="B27" s="167" t="s">
        <v>348</v>
      </c>
      <c r="C27" s="110" t="s">
        <v>12</v>
      </c>
      <c r="D27" s="110" t="s">
        <v>11</v>
      </c>
      <c r="E27" s="110" t="s">
        <v>4</v>
      </c>
      <c r="F27" s="110" t="s">
        <v>12</v>
      </c>
      <c r="G27" s="110" t="s">
        <v>11</v>
      </c>
      <c r="H27" s="110" t="s">
        <v>4</v>
      </c>
    </row>
    <row r="28" spans="2:8" ht="12.75">
      <c r="B28" s="17" t="s">
        <v>349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2">
        <v>0</v>
      </c>
    </row>
    <row r="29" spans="2:8" ht="12.75">
      <c r="B29" s="17" t="s">
        <v>384</v>
      </c>
      <c r="C29" s="20">
        <v>3</v>
      </c>
      <c r="D29" s="20">
        <v>0</v>
      </c>
      <c r="E29" s="20">
        <v>3</v>
      </c>
      <c r="F29" s="20">
        <v>2</v>
      </c>
      <c r="G29" s="20">
        <v>0</v>
      </c>
      <c r="H29" s="22">
        <v>2</v>
      </c>
    </row>
    <row r="30" spans="2:8" ht="12.75">
      <c r="B30" s="17" t="s">
        <v>433</v>
      </c>
      <c r="C30" s="20">
        <v>3</v>
      </c>
      <c r="D30" s="20">
        <v>0</v>
      </c>
      <c r="E30" s="20">
        <v>3</v>
      </c>
      <c r="F30" s="20">
        <v>2</v>
      </c>
      <c r="G30" s="20">
        <v>0</v>
      </c>
      <c r="H30" s="22">
        <v>2</v>
      </c>
    </row>
    <row r="32" ht="12.75">
      <c r="B32" t="s">
        <v>351</v>
      </c>
    </row>
  </sheetData>
  <sheetProtection/>
  <mergeCells count="10">
    <mergeCell ref="C5:E5"/>
    <mergeCell ref="F5:H5"/>
    <mergeCell ref="B1:H1"/>
    <mergeCell ref="B2:H2"/>
    <mergeCell ref="B3:H3"/>
    <mergeCell ref="B4:H4"/>
    <mergeCell ref="B5:B6"/>
    <mergeCell ref="C26:E26"/>
    <mergeCell ref="F26:H26"/>
    <mergeCell ref="B26:B2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Massimo Emmanuele</dc:creator>
  <cp:keywords/>
  <dc:description/>
  <cp:lastModifiedBy>Fain, Annalisa (VDM)</cp:lastModifiedBy>
  <cp:lastPrinted>2009-06-18T07:57:02Z</cp:lastPrinted>
  <dcterms:created xsi:type="dcterms:W3CDTF">2004-04-13T10:58:33Z</dcterms:created>
  <dcterms:modified xsi:type="dcterms:W3CDTF">2024-02-07T10:00:19Z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